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Avd ekonomi &amp; styrning\EkAnalys\ejon1\INFO\webben_at_skl.se\Webbfiler\Arbetsgivaravgifter-PO-Pension-RIPS\"/>
    </mc:Choice>
  </mc:AlternateContent>
  <xr:revisionPtr revIDLastSave="0" documentId="13_ncr:1_{01FC2A1A-3E7B-4E63-9471-167E8A0AA646}" xr6:coauthVersionLast="47" xr6:coauthVersionMax="47" xr10:uidLastSave="{00000000-0000-0000-0000-000000000000}"/>
  <bookViews>
    <workbookView xWindow="-120" yWindow="-120" windowWidth="29040" windowHeight="17790" firstSheet="2" activeTab="15" xr2:uid="{00000000-000D-0000-FFFF-FFFF00000000}"/>
  </bookViews>
  <sheets>
    <sheet name="051216" sheetId="1" r:id="rId1"/>
    <sheet name="070529" sheetId="2" r:id="rId2"/>
    <sheet name="071212" sheetId="3" r:id="rId3"/>
    <sheet name="081202" sheetId="4" r:id="rId4"/>
    <sheet name="091211" sheetId="5" r:id="rId5"/>
    <sheet name="101214" sheetId="6" r:id="rId6"/>
    <sheet name="111202" sheetId="7" r:id="rId7"/>
    <sheet name="131210" sheetId="8" r:id="rId8"/>
    <sheet name="141219" sheetId="9" r:id="rId9"/>
    <sheet name="151013" sheetId="10" r:id="rId10"/>
    <sheet name="161215" sheetId="11" r:id="rId11"/>
    <sheet name="171115" sheetId="12" r:id="rId12"/>
    <sheet name="181217" sheetId="13" r:id="rId13"/>
    <sheet name="191218" sheetId="14" r:id="rId14"/>
    <sheet name="201215" sheetId="15" r:id="rId15"/>
    <sheet name="211221" sheetId="16" r:id="rId16"/>
  </sheets>
  <definedNames>
    <definedName name="FromDept" localSheetId="0">'051216'!$A$5</definedName>
    <definedName name="FromDept" localSheetId="1">'070529'!$A$5</definedName>
    <definedName name="FromDept" localSheetId="2">'071212'!$A$5</definedName>
    <definedName name="FromDept" localSheetId="3">'081202'!$A$5</definedName>
    <definedName name="FromDept" localSheetId="4">'091211'!$A$5</definedName>
    <definedName name="FromDept" localSheetId="5">'101214'!$A$5</definedName>
    <definedName name="FromDept" localSheetId="6">'111202'!$A$5</definedName>
    <definedName name="FromDept" localSheetId="7">'131210'!$A$5</definedName>
    <definedName name="FromDept" localSheetId="8">'141219'!$A$5</definedName>
    <definedName name="FromName" localSheetId="0">'051216'!$A$6</definedName>
    <definedName name="FromName" localSheetId="1">'070529'!$A$6</definedName>
    <definedName name="FromName" localSheetId="2">'071212'!$A$6</definedName>
    <definedName name="FromName" localSheetId="3">'081202'!$A$6</definedName>
    <definedName name="FromName" localSheetId="4">'091211'!$A$6</definedName>
    <definedName name="FromName" localSheetId="5">'101214'!$A$6</definedName>
    <definedName name="FromName" localSheetId="6">'111202'!$A$6</definedName>
    <definedName name="FromName" localSheetId="7">'131210'!$A$6</definedName>
    <definedName name="FromName" localSheetId="8">'141219'!$A$6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8" i="16" l="1"/>
  <c r="B69" i="16" s="1"/>
  <c r="B61" i="16"/>
  <c r="B60" i="16"/>
  <c r="B58" i="16"/>
  <c r="E57" i="16"/>
  <c r="E58" i="16" s="1"/>
  <c r="C57" i="16"/>
  <c r="C58" i="16" s="1"/>
  <c r="E55" i="16"/>
  <c r="C55" i="16"/>
  <c r="B55" i="16"/>
  <c r="B62" i="16" s="1"/>
  <c r="E54" i="16"/>
  <c r="C54" i="16"/>
  <c r="E53" i="16"/>
  <c r="C53" i="16"/>
  <c r="E52" i="16"/>
  <c r="C52" i="16"/>
  <c r="E51" i="16"/>
  <c r="C51" i="16"/>
  <c r="E50" i="16"/>
  <c r="C50" i="16"/>
  <c r="C48" i="16"/>
  <c r="B48" i="16"/>
  <c r="B64" i="16" s="1"/>
  <c r="E47" i="16"/>
  <c r="C47" i="16"/>
  <c r="E46" i="16"/>
  <c r="C46" i="16"/>
  <c r="E45" i="16"/>
  <c r="C45" i="16"/>
  <c r="E44" i="16"/>
  <c r="C44" i="16"/>
  <c r="E43" i="16"/>
  <c r="C43" i="16"/>
  <c r="E42" i="16"/>
  <c r="E48" i="16" s="1"/>
  <c r="C42" i="16"/>
  <c r="E41" i="16"/>
  <c r="C41" i="16"/>
  <c r="F31" i="16"/>
  <c r="E31" i="16"/>
  <c r="F30" i="16"/>
  <c r="C30" i="16"/>
  <c r="B30" i="16"/>
  <c r="F28" i="16"/>
  <c r="C28" i="16"/>
  <c r="C31" i="16" s="1"/>
  <c r="B28" i="16"/>
  <c r="B31" i="16" s="1"/>
  <c r="F24" i="16"/>
  <c r="F33" i="16" s="1"/>
  <c r="E24" i="16"/>
  <c r="E33" i="16" s="1"/>
  <c r="C24" i="16"/>
  <c r="C35" i="16" s="1"/>
  <c r="B24" i="16"/>
  <c r="F16" i="16"/>
  <c r="F35" i="16" s="1"/>
  <c r="E16" i="16"/>
  <c r="E35" i="16" s="1"/>
  <c r="C16" i="16"/>
  <c r="B16" i="16"/>
  <c r="B35" i="16" l="1"/>
  <c r="B33" i="16"/>
  <c r="E59" i="16"/>
  <c r="E60" i="16" s="1"/>
  <c r="C59" i="16"/>
  <c r="C60" i="16" s="1"/>
  <c r="C33" i="16"/>
  <c r="E61" i="16"/>
  <c r="E64" i="16" s="1"/>
  <c r="E62" i="16" l="1"/>
  <c r="C61" i="16"/>
  <c r="C62" i="16" l="1"/>
  <c r="C64" i="16"/>
  <c r="B68" i="15" l="1"/>
  <c r="B69" i="15" s="1"/>
  <c r="B60" i="15"/>
  <c r="C58" i="15"/>
  <c r="B58" i="15"/>
  <c r="E57" i="15"/>
  <c r="C57" i="15"/>
  <c r="B55" i="15"/>
  <c r="E54" i="15"/>
  <c r="C54" i="15"/>
  <c r="E53" i="15"/>
  <c r="C53" i="15"/>
  <c r="E52" i="15"/>
  <c r="C52" i="15"/>
  <c r="E51" i="15"/>
  <c r="C51" i="15"/>
  <c r="E50" i="15"/>
  <c r="C50" i="15"/>
  <c r="B48" i="15"/>
  <c r="E47" i="15"/>
  <c r="C47" i="15"/>
  <c r="E46" i="15"/>
  <c r="C46" i="15"/>
  <c r="E45" i="15"/>
  <c r="C45" i="15"/>
  <c r="E44" i="15"/>
  <c r="C44" i="15"/>
  <c r="E43" i="15"/>
  <c r="C43" i="15"/>
  <c r="E42" i="15"/>
  <c r="C42" i="15"/>
  <c r="E41" i="15"/>
  <c r="C41" i="15"/>
  <c r="C48" i="15" s="1"/>
  <c r="E31" i="15"/>
  <c r="F30" i="15"/>
  <c r="F31" i="15" s="1"/>
  <c r="C30" i="15"/>
  <c r="B30" i="15"/>
  <c r="F28" i="15"/>
  <c r="C28" i="15"/>
  <c r="B28" i="15"/>
  <c r="B31" i="15" s="1"/>
  <c r="F24" i="15"/>
  <c r="E24" i="15"/>
  <c r="C24" i="15"/>
  <c r="B24" i="15"/>
  <c r="F16" i="15"/>
  <c r="E16" i="15"/>
  <c r="E35" i="15" s="1"/>
  <c r="C16" i="15"/>
  <c r="B16" i="15"/>
  <c r="B35" i="15" s="1"/>
  <c r="E33" i="15" l="1"/>
  <c r="C55" i="15"/>
  <c r="E48" i="15"/>
  <c r="E55" i="15"/>
  <c r="B61" i="15"/>
  <c r="B64" i="15" s="1"/>
  <c r="C31" i="15"/>
  <c r="C33" i="15" s="1"/>
  <c r="B33" i="15"/>
  <c r="F33" i="15"/>
  <c r="F35" i="15"/>
  <c r="C61" i="15"/>
  <c r="C62" i="15" s="1"/>
  <c r="C59" i="15"/>
  <c r="C60" i="15" s="1"/>
  <c r="E59" i="15"/>
  <c r="E60" i="15" s="1"/>
  <c r="E58" i="15"/>
  <c r="E61" i="15" s="1"/>
  <c r="E64" i="15" s="1"/>
  <c r="B62" i="15" l="1"/>
  <c r="C35" i="15"/>
  <c r="C64" i="15"/>
  <c r="E62" i="15"/>
  <c r="B70" i="14" l="1"/>
  <c r="B71" i="14" s="1"/>
  <c r="B62" i="14"/>
  <c r="E60" i="14"/>
  <c r="C60" i="14"/>
  <c r="B60" i="14"/>
  <c r="B63" i="14" s="1"/>
  <c r="E57" i="14"/>
  <c r="C57" i="14"/>
  <c r="B57" i="14"/>
  <c r="E50" i="14"/>
  <c r="C50" i="14"/>
  <c r="B50" i="14"/>
  <c r="B66" i="14" s="1"/>
  <c r="F33" i="14"/>
  <c r="E33" i="14"/>
  <c r="C32" i="14"/>
  <c r="B32" i="14"/>
  <c r="C30" i="14"/>
  <c r="C33" i="14" s="1"/>
  <c r="B30" i="14"/>
  <c r="B33" i="14" s="1"/>
  <c r="F26" i="14"/>
  <c r="E26" i="14"/>
  <c r="E35" i="14" s="1"/>
  <c r="C26" i="14"/>
  <c r="C35" i="14" s="1"/>
  <c r="B26" i="14"/>
  <c r="B35" i="14" s="1"/>
  <c r="F16" i="14"/>
  <c r="E16" i="14"/>
  <c r="E37" i="14" s="1"/>
  <c r="C16" i="14"/>
  <c r="C37" i="14" s="1"/>
  <c r="B16" i="14"/>
  <c r="B64" i="14" l="1"/>
  <c r="F37" i="14"/>
  <c r="F35" i="14"/>
  <c r="B37" i="14"/>
  <c r="C61" i="14"/>
  <c r="C62" i="14" s="1"/>
  <c r="E61" i="14"/>
  <c r="E62" i="14" s="1"/>
  <c r="E63" i="14" l="1"/>
  <c r="C63" i="14"/>
  <c r="C64" i="14" l="1"/>
  <c r="C66" i="14"/>
  <c r="E64" i="14"/>
  <c r="E66" i="14"/>
  <c r="B70" i="13" l="1"/>
  <c r="B71" i="13" s="1"/>
  <c r="B62" i="13"/>
  <c r="E60" i="13"/>
  <c r="C60" i="13"/>
  <c r="B60" i="13"/>
  <c r="B63" i="13" s="1"/>
  <c r="E57" i="13"/>
  <c r="C57" i="13"/>
  <c r="B57" i="13"/>
  <c r="E50" i="13"/>
  <c r="C50" i="13"/>
  <c r="B50" i="13"/>
  <c r="E33" i="13"/>
  <c r="C32" i="13"/>
  <c r="B32" i="13"/>
  <c r="C30" i="13"/>
  <c r="C33" i="13" s="1"/>
  <c r="B30" i="13"/>
  <c r="B33" i="13" s="1"/>
  <c r="E26" i="13"/>
  <c r="C26" i="13"/>
  <c r="C35" i="13" s="1"/>
  <c r="B26" i="13"/>
  <c r="E16" i="13"/>
  <c r="C16" i="13"/>
  <c r="C37" i="13" s="1"/>
  <c r="B16" i="13"/>
  <c r="B37" i="13" s="1"/>
  <c r="E37" i="13" l="1"/>
  <c r="E35" i="13"/>
  <c r="B64" i="13"/>
  <c r="E61" i="13"/>
  <c r="E62" i="13" s="1"/>
  <c r="C61" i="13"/>
  <c r="C62" i="13" s="1"/>
  <c r="B35" i="13"/>
  <c r="B66" i="13"/>
  <c r="E63" i="13"/>
  <c r="E64" i="13" s="1"/>
  <c r="E66" i="13" l="1"/>
  <c r="C63" i="13"/>
  <c r="C66" i="13" l="1"/>
  <c r="C64" i="13"/>
  <c r="B70" i="12" l="1"/>
  <c r="B71" i="12" s="1"/>
  <c r="B62" i="12"/>
  <c r="E60" i="12"/>
  <c r="C60" i="12"/>
  <c r="B60" i="12"/>
  <c r="B63" i="12" s="1"/>
  <c r="E57" i="12"/>
  <c r="C57" i="12"/>
  <c r="B57" i="12"/>
  <c r="E50" i="12"/>
  <c r="C50" i="12"/>
  <c r="B50" i="12"/>
  <c r="E33" i="12"/>
  <c r="C32" i="12"/>
  <c r="B32" i="12"/>
  <c r="C30" i="12"/>
  <c r="B30" i="12"/>
  <c r="E26" i="12"/>
  <c r="C26" i="12"/>
  <c r="B26" i="12"/>
  <c r="E16" i="12"/>
  <c r="C16" i="12"/>
  <c r="B16" i="12"/>
  <c r="E37" i="12" l="1"/>
  <c r="B66" i="12"/>
  <c r="B33" i="12"/>
  <c r="B35" i="12" s="1"/>
  <c r="E35" i="12"/>
  <c r="C33" i="12"/>
  <c r="C37" i="12" s="1"/>
  <c r="B64" i="12"/>
  <c r="E61" i="12"/>
  <c r="E62" i="12" s="1"/>
  <c r="C61" i="12"/>
  <c r="C62" i="12" s="1"/>
  <c r="C35" i="12" l="1"/>
  <c r="B37" i="12"/>
  <c r="E63" i="12"/>
  <c r="C63" i="12"/>
  <c r="C64" i="12" l="1"/>
  <c r="C66" i="12"/>
  <c r="E64" i="12"/>
  <c r="E66" i="12"/>
  <c r="B70" i="11" l="1"/>
  <c r="B71" i="11" s="1"/>
  <c r="B62" i="11"/>
  <c r="B63" i="11" s="1"/>
  <c r="E57" i="11"/>
  <c r="C57" i="11"/>
  <c r="B57" i="11"/>
  <c r="E50" i="11"/>
  <c r="C50" i="11"/>
  <c r="B50" i="11"/>
  <c r="E33" i="11"/>
  <c r="C32" i="11"/>
  <c r="C33" i="11" s="1"/>
  <c r="C37" i="11" s="1"/>
  <c r="B32" i="11"/>
  <c r="B33" i="11" s="1"/>
  <c r="E26" i="11"/>
  <c r="C26" i="11"/>
  <c r="B26" i="11"/>
  <c r="E16" i="11"/>
  <c r="C16" i="11"/>
  <c r="B16" i="11"/>
  <c r="E37" i="11" l="1"/>
  <c r="B35" i="11"/>
  <c r="B64" i="11"/>
  <c r="E35" i="11"/>
  <c r="B66" i="11"/>
  <c r="B37" i="11"/>
  <c r="C35" i="11"/>
  <c r="C61" i="11"/>
  <c r="E61" i="11"/>
  <c r="C62" i="11" l="1"/>
  <c r="C63" i="11" s="1"/>
  <c r="E62" i="11"/>
  <c r="E63" i="11" s="1"/>
  <c r="E64" i="11" l="1"/>
  <c r="E66" i="11"/>
  <c r="C66" i="11"/>
  <c r="C64" i="11"/>
  <c r="L29" i="10" l="1"/>
  <c r="K29" i="10"/>
  <c r="J29" i="10"/>
  <c r="H29" i="10"/>
  <c r="F29" i="10"/>
  <c r="E29" i="10"/>
  <c r="I28" i="10"/>
  <c r="I29" i="10" s="1"/>
  <c r="G28" i="10"/>
  <c r="G29" i="10" s="1"/>
  <c r="C28" i="10"/>
  <c r="C29" i="10" s="1"/>
  <c r="B28" i="10"/>
  <c r="B29" i="10" s="1"/>
  <c r="L23" i="10"/>
  <c r="L30" i="10" s="1"/>
  <c r="K23" i="10"/>
  <c r="J23" i="10"/>
  <c r="I23" i="10"/>
  <c r="H23" i="10"/>
  <c r="G23" i="10"/>
  <c r="F23" i="10"/>
  <c r="F30" i="10" s="1"/>
  <c r="E23" i="10"/>
  <c r="E30" i="10" s="1"/>
  <c r="C23" i="10"/>
  <c r="B23" i="10"/>
  <c r="K16" i="10"/>
  <c r="K32" i="10" s="1"/>
  <c r="J16" i="10"/>
  <c r="J32" i="10" s="1"/>
  <c r="I16" i="10"/>
  <c r="H16" i="10"/>
  <c r="G16" i="10"/>
  <c r="F16" i="10"/>
  <c r="E16" i="10"/>
  <c r="C16" i="10"/>
  <c r="B16" i="10"/>
  <c r="F32" i="10" l="1"/>
  <c r="H30" i="10"/>
  <c r="I30" i="10"/>
  <c r="J30" i="10"/>
  <c r="H32" i="10"/>
  <c r="K30" i="10"/>
  <c r="G32" i="10"/>
  <c r="B30" i="10"/>
  <c r="G30" i="10"/>
  <c r="E32" i="10"/>
  <c r="I32" i="10"/>
  <c r="C30" i="10"/>
  <c r="B32" i="10"/>
  <c r="C32" i="10"/>
  <c r="L32" i="10"/>
  <c r="C31" i="9" l="1"/>
  <c r="B31" i="9"/>
  <c r="C29" i="9"/>
  <c r="C32" i="9" s="1"/>
  <c r="B29" i="9"/>
  <c r="C25" i="9"/>
  <c r="B25" i="9"/>
  <c r="C17" i="9"/>
  <c r="B17" i="9"/>
  <c r="C31" i="8"/>
  <c r="C29" i="8"/>
  <c r="C32" i="8" s="1"/>
  <c r="B29" i="8"/>
  <c r="B32" i="8" s="1"/>
  <c r="C25" i="8"/>
  <c r="B25" i="8"/>
  <c r="C17" i="8"/>
  <c r="B17" i="8"/>
  <c r="D29" i="7"/>
  <c r="D30" i="7"/>
  <c r="C29" i="7"/>
  <c r="C30" i="7"/>
  <c r="B29" i="7"/>
  <c r="B30" i="7" s="1"/>
  <c r="D25" i="7"/>
  <c r="C25" i="7"/>
  <c r="B25" i="7"/>
  <c r="D17" i="7"/>
  <c r="C17" i="7"/>
  <c r="B17" i="7"/>
  <c r="C29" i="6"/>
  <c r="D28" i="6"/>
  <c r="D29" i="6"/>
  <c r="D24" i="6"/>
  <c r="C24" i="6"/>
  <c r="D17" i="6"/>
  <c r="C17" i="6"/>
  <c r="D28" i="5"/>
  <c r="D29" i="5"/>
  <c r="C28" i="5"/>
  <c r="C29" i="5" s="1"/>
  <c r="B28" i="5"/>
  <c r="B29" i="5"/>
  <c r="D24" i="5"/>
  <c r="C24" i="5"/>
  <c r="B24" i="5"/>
  <c r="D17" i="5"/>
  <c r="C17" i="5"/>
  <c r="B17" i="5"/>
  <c r="C28" i="4"/>
  <c r="C29" i="4" s="1"/>
  <c r="C31" i="4" s="1"/>
  <c r="B28" i="4"/>
  <c r="B29" i="4" s="1"/>
  <c r="B24" i="4"/>
  <c r="D17" i="4"/>
  <c r="D29" i="4"/>
  <c r="C17" i="4"/>
  <c r="C24" i="4"/>
  <c r="B17" i="4"/>
  <c r="G17" i="3"/>
  <c r="G29" i="3"/>
  <c r="F17" i="3"/>
  <c r="F24" i="3"/>
  <c r="F29" i="3"/>
  <c r="D17" i="3"/>
  <c r="D31" i="3" s="1"/>
  <c r="B17" i="3"/>
  <c r="B24" i="3"/>
  <c r="B29" i="3"/>
  <c r="E17" i="2"/>
  <c r="E31" i="2" s="1"/>
  <c r="C17" i="2"/>
  <c r="C24" i="2"/>
  <c r="C29" i="2"/>
  <c r="B17" i="2"/>
  <c r="B24" i="2"/>
  <c r="B29" i="2"/>
  <c r="F30" i="1"/>
  <c r="D18" i="1"/>
  <c r="B18" i="1"/>
  <c r="F18" i="1"/>
  <c r="F32" i="1" s="1"/>
  <c r="D25" i="1"/>
  <c r="D30" i="1"/>
  <c r="D32" i="1" s="1"/>
  <c r="B25" i="1"/>
  <c r="B30" i="1"/>
  <c r="D31" i="6" l="1"/>
  <c r="F31" i="3"/>
  <c r="C32" i="7"/>
  <c r="B31" i="5"/>
  <c r="D31" i="5"/>
  <c r="B32" i="1"/>
  <c r="C34" i="9"/>
  <c r="D31" i="4"/>
  <c r="C31" i="2"/>
  <c r="G31" i="3"/>
  <c r="C31" i="6"/>
  <c r="B31" i="2"/>
  <c r="B31" i="3"/>
  <c r="B31" i="4"/>
  <c r="C31" i="5"/>
  <c r="D32" i="7"/>
  <c r="C34" i="8"/>
  <c r="B32" i="9"/>
  <c r="B34" i="9"/>
  <c r="B34" i="8"/>
  <c r="B32" i="7"/>
</calcChain>
</file>

<file path=xl/sharedStrings.xml><?xml version="1.0" encoding="utf-8"?>
<sst xmlns="http://schemas.openxmlformats.org/spreadsheetml/2006/main" count="824" uniqueCount="241">
  <si>
    <t>Ålderspensionsavgift</t>
  </si>
  <si>
    <t>Efterlevandepensionsavgift</t>
  </si>
  <si>
    <t>Sjukförsäkringsavgift</t>
  </si>
  <si>
    <t>Arbetsskadeavgift</t>
  </si>
  <si>
    <t>Föräldraförsäkringsavgift</t>
  </si>
  <si>
    <t>Arbetsmarknadsavgift</t>
  </si>
  <si>
    <t>Allmän löneavgift</t>
  </si>
  <si>
    <t>Summa</t>
  </si>
  <si>
    <t>Avtalsgruppsjukförsäkring (AGS-KL)</t>
  </si>
  <si>
    <t>Tjänstegrupplivförsäkring (TGL-KL)</t>
  </si>
  <si>
    <t>Trygghetsförsäkring vid arbetsskada (TFA-KL)</t>
  </si>
  <si>
    <t>Arbetsgivaravgifter enligt lag</t>
  </si>
  <si>
    <t>Avtalsförsäkringar</t>
  </si>
  <si>
    <t>Avgiftsbefrielseförsäkring (AFA), inkl. löneskatt</t>
  </si>
  <si>
    <r>
      <t xml:space="preserve">Förändringar mellan 2006 och 2007 är </t>
    </r>
    <r>
      <rPr>
        <i/>
        <sz val="11"/>
        <rFont val="Times New Roman"/>
        <family val="1"/>
      </rPr>
      <t>kursiverade.</t>
    </r>
  </si>
  <si>
    <t>Summa arbetsgivaravgifter</t>
  </si>
  <si>
    <t>Kollektivavtalad pension</t>
  </si>
  <si>
    <t>Kommunalt kollektivavtalad pension</t>
  </si>
  <si>
    <t>2006</t>
  </si>
  <si>
    <r>
      <t>1</t>
    </r>
    <r>
      <rPr>
        <sz val="9"/>
        <rFont val="Times New Roman"/>
        <family val="1"/>
      </rPr>
      <t xml:space="preserve"> För anställda födda 1938 och senare och som är 65 år eller äldre betalas endast ålderspensionsavgift. Se även textavsnitt!</t>
    </r>
  </si>
  <si>
    <t>2</t>
  </si>
  <si>
    <r>
      <t>Kommunalt kollektivavtalad pension, löneskatt (24,26%)</t>
    </r>
    <r>
      <rPr>
        <vertAlign val="superscript"/>
        <sz val="10"/>
        <rFont val="Arial"/>
        <family val="2"/>
      </rPr>
      <t>3</t>
    </r>
  </si>
  <si>
    <t>Arbetsgivaravgifter för LANDSTING år 2006 och 2007</t>
  </si>
  <si>
    <r>
      <t>3</t>
    </r>
    <r>
      <rPr>
        <sz val="9"/>
        <rFont val="Times New Roman"/>
        <family val="1"/>
      </rPr>
      <t xml:space="preserve"> 24,26 % av kompletteringspensionen.</t>
    </r>
  </si>
  <si>
    <r>
      <t>2</t>
    </r>
    <r>
      <rPr>
        <sz val="9"/>
        <rFont val="Times New Roman"/>
        <family val="1"/>
      </rPr>
      <t xml:space="preserve"> För personer mellan18 och 25 år är arbetsgivaravgifter enligt lag 22,71 procent under andra halvåret 2007.</t>
    </r>
  </si>
  <si>
    <t xml:space="preserve">  Från 2008 är denna föreslagen att bli 21,31 procent.</t>
  </si>
  <si>
    <t>3</t>
  </si>
  <si>
    <t>Avd för ekonomi och styrning                                                                          Siv Stjernborg                                                                                               Tfn direkt 08-452 77 51                                                                                             siv.stjernborg@skl.se</t>
  </si>
  <si>
    <t>1</t>
  </si>
  <si>
    <t>2007</t>
  </si>
  <si>
    <t>Arbetsgivaravgifter för LANDSTING år 2005 och 2006</t>
  </si>
  <si>
    <r>
      <t>Förändringar mellan 2005 och 2006 är i</t>
    </r>
    <r>
      <rPr>
        <i/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fet stil</t>
    </r>
  </si>
  <si>
    <t xml:space="preserve">Avd för ekonomi och styrning                                                                          Åsa Sandgren                                                                                                                                                                                        </t>
  </si>
  <si>
    <t>2005</t>
  </si>
  <si>
    <t>Särskild löneskatt</t>
  </si>
  <si>
    <t>Kompletteringspension</t>
  </si>
  <si>
    <t>Kommunal kompletteringspension</t>
  </si>
  <si>
    <t>Kommunal kompletteringspension, löneskatt</t>
  </si>
  <si>
    <t>Summa kompletteringspension</t>
  </si>
  <si>
    <r>
      <t>1</t>
    </r>
    <r>
      <rPr>
        <sz val="9"/>
        <rFont val="Times New Roman"/>
        <family val="1"/>
      </rPr>
      <t xml:space="preserve"> För anställda födda 1938 och senare och som är 65 år eller äldre. Nytt fr.o.m. 2004.</t>
    </r>
  </si>
  <si>
    <r>
      <t>2</t>
    </r>
    <r>
      <rPr>
        <sz val="9"/>
        <rFont val="Times New Roman"/>
        <family val="1"/>
      </rPr>
      <t xml:space="preserve"> Beräkning av KPA i mars 2004 enligt PFA 98.</t>
    </r>
  </si>
  <si>
    <t>Arbetsgivaravgifter för LANDSTING år 2007 och 2008</t>
  </si>
  <si>
    <r>
      <t xml:space="preserve">Förändringar mellan 2007 och 2008 är </t>
    </r>
    <r>
      <rPr>
        <i/>
        <sz val="11"/>
        <rFont val="Times New Roman"/>
        <family val="1"/>
      </rPr>
      <t>kursiverade.</t>
    </r>
  </si>
  <si>
    <t>2008</t>
  </si>
  <si>
    <r>
      <t>1</t>
    </r>
    <r>
      <rPr>
        <sz val="9"/>
        <rFont val="Times New Roman"/>
        <family val="1"/>
      </rPr>
      <t xml:space="preserve"> För anställda födda 1938 och senare och som är 65 år eller äldre.</t>
    </r>
  </si>
  <si>
    <r>
      <t>2</t>
    </r>
    <r>
      <rPr>
        <sz val="9"/>
        <rFont val="Times New Roman"/>
        <family val="1"/>
      </rPr>
      <t xml:space="preserve"> För personer mellan 18 och 25 år är arbetsgivaravgifter enligt lag 22,71 procent under andra halvåret 2007.</t>
    </r>
  </si>
  <si>
    <t xml:space="preserve">  Från 2008 är denna 21,31 procent.</t>
  </si>
  <si>
    <t>Arbetsgivaravgifter för LANDSTING år 2008 och 2009</t>
  </si>
  <si>
    <t>2009</t>
  </si>
  <si>
    <t xml:space="preserve">Summa </t>
  </si>
  <si>
    <t xml:space="preserve">Kommunalt kollektivavtalad pension </t>
  </si>
  <si>
    <t>Kommunalt kollektivavtalad pension, löneskatt (24,26%)</t>
  </si>
  <si>
    <t>Specialregler</t>
  </si>
  <si>
    <t>2 0 0 8 : För anställda som vid årets ingång fyllt 18 men inte 25 år</t>
  </si>
  <si>
    <t xml:space="preserve">är arbetsgivaravgiften enligt lag 21,31 %. Avtalsförsäkringar 2,51% och  </t>
  </si>
  <si>
    <t>kollektivavtalad pension beräknas till 5,28% inkl löneskatt.</t>
  </si>
  <si>
    <t>2 0 0 9 : För anställda som vid årets ingång inte fyllt 26 år</t>
  </si>
  <si>
    <t xml:space="preserve">är arbetsgivaravgiften enligt lag 15,49 %. Avtalsförsäkringar 2,20 % och </t>
  </si>
  <si>
    <t>För anställda födda 1938–1943</t>
  </si>
  <si>
    <t>är arbetsgivaravgiften enligt lag 10,21 % (ålderspensionsavgift).</t>
  </si>
  <si>
    <t>Ingen avgift för avtalsförsäkringar. Kollektivavtalad pension beräknas till 4,97 % inkl. löneskatt.</t>
  </si>
  <si>
    <t xml:space="preserve">För anställda födda 1937 och tidigare </t>
  </si>
  <si>
    <t>utgår inga arbetsgivaravgifter</t>
  </si>
  <si>
    <r>
      <t xml:space="preserve">Förändringar mellan 2008 och 2009 är </t>
    </r>
    <r>
      <rPr>
        <i/>
        <sz val="11"/>
        <rFont val="Times New Roman"/>
        <family val="1"/>
      </rPr>
      <t>kursiverade.</t>
    </r>
  </si>
  <si>
    <t>Obs! Nya avgifter för</t>
  </si>
  <si>
    <t>Arbetsgivaravgifter för LANDSTING år 2009 och 2010</t>
  </si>
  <si>
    <r>
      <t xml:space="preserve">Förändringar mellan kolumnerna är </t>
    </r>
    <r>
      <rPr>
        <i/>
        <sz val="11"/>
        <rFont val="Times New Roman"/>
        <family val="1"/>
      </rPr>
      <t>kursiverade.</t>
    </r>
  </si>
  <si>
    <t>Beslutade för 2009</t>
  </si>
  <si>
    <t>Reviderade för 2009</t>
  </si>
  <si>
    <t>Definitiva för 2009</t>
  </si>
  <si>
    <t>Beslutade för 2010</t>
  </si>
  <si>
    <t>jan–dec</t>
  </si>
  <si>
    <t>För anställda som vid årets ingång inte fyllt 26 år</t>
  </si>
  <si>
    <t>är arbetsgivaravgiften enligt lag 15,49 %. Inklusive premier</t>
  </si>
  <si>
    <t>för avtalsförsäkringar och avgiftsbestämd pension blir totala</t>
  </si>
  <si>
    <r>
      <t xml:space="preserve">arbetgivaravgiften </t>
    </r>
    <r>
      <rPr>
        <i/>
        <sz val="11"/>
        <rFont val="Times New Roman"/>
        <family val="1"/>
      </rPr>
      <t>21,08</t>
    </r>
    <r>
      <rPr>
        <sz val="11"/>
        <rFont val="Times New Roman"/>
        <family val="1"/>
      </rPr>
      <t xml:space="preserve"> % år 2009 och </t>
    </r>
    <r>
      <rPr>
        <i/>
        <sz val="11"/>
        <rFont val="Times New Roman"/>
        <family val="1"/>
      </rPr>
      <t>21,91</t>
    </r>
    <r>
      <rPr>
        <sz val="11"/>
        <rFont val="Times New Roman"/>
        <family val="1"/>
      </rPr>
      <t xml:space="preserve"> % år 2010.</t>
    </r>
  </si>
  <si>
    <t>För anställda födda 1938–1943 (2009), 1938–1944 (2010)</t>
  </si>
  <si>
    <t xml:space="preserve">Ingen avgift för avtalsförsäkringar. Kollektivavtalad pension </t>
  </si>
  <si>
    <t>beräknas till 4,97 % inkl. löneskatt, vilket ger total</t>
  </si>
  <si>
    <t>arbetsgivaravgift på 15,18 %.</t>
  </si>
  <si>
    <t>Arbetsgivaravgifter för LANDSTING år 2010 och  år 2011</t>
  </si>
  <si>
    <t>Avd för ekonomi och styrning                                                                          Kajsa Jansson                                                                                               Tfn direkt 08-452 78 62                                                                                             kajsa.jansson@skl.se</t>
  </si>
  <si>
    <t>Reviderade för 2010</t>
  </si>
  <si>
    <t>Beslutade för 2011</t>
  </si>
  <si>
    <r>
      <t xml:space="preserve">arbetsgivaravgiften  </t>
    </r>
    <r>
      <rPr>
        <i/>
        <sz val="11"/>
        <rFont val="Times New Roman"/>
        <family val="1"/>
      </rPr>
      <t>21,39</t>
    </r>
    <r>
      <rPr>
        <sz val="11"/>
        <rFont val="Times New Roman"/>
        <family val="1"/>
      </rPr>
      <t xml:space="preserve"> % år 2010 och  </t>
    </r>
    <r>
      <rPr>
        <i/>
        <sz val="11"/>
        <rFont val="Times New Roman"/>
        <family val="1"/>
      </rPr>
      <t>21,81 %</t>
    </r>
    <r>
      <rPr>
        <sz val="11"/>
        <rFont val="Times New Roman"/>
        <family val="1"/>
      </rPr>
      <t xml:space="preserve"> för 2011.</t>
    </r>
  </si>
  <si>
    <t>För anställda födda  1938–1944 (2010), 1938-1945 (2011)</t>
  </si>
  <si>
    <t>2009 enl. EkNytt 21/09</t>
  </si>
  <si>
    <t>från den 17.12.2009.</t>
  </si>
  <si>
    <t>2010 enl. EkNytt 14/10</t>
  </si>
  <si>
    <t>från den 15.12.2010.</t>
  </si>
  <si>
    <t>från den 15.12.2011.</t>
  </si>
  <si>
    <t>2011 enl. EkNytt 24/11</t>
  </si>
  <si>
    <t>Arbetsgivaravgifter för LANDSTING år 2011 och beslutade för år 2012</t>
  </si>
  <si>
    <t>Reviderade för 2011</t>
  </si>
  <si>
    <t>Beslutade för 2012</t>
  </si>
  <si>
    <t>Avtalsgruppsjukförsäkring (AGS-KL, AFA)</t>
  </si>
  <si>
    <t>Trygghetsförsäkring vid arbetsskada (TFA-KL AFA)</t>
  </si>
  <si>
    <t>arbetsgivaravgiften 21,29 % för 2011 och 21,29 % för 2012.</t>
  </si>
  <si>
    <t>För anställda födda  1938–1945 (2011), 1938–1946 (2012)</t>
  </si>
  <si>
    <t xml:space="preserve">Ingen avgift för avtalsförsäkringar förutom TFA. </t>
  </si>
  <si>
    <r>
      <t>Pensionspremie + löneskatt beräknas till 4,97 % 2011 och 5,59 %</t>
    </r>
    <r>
      <rPr>
        <i/>
        <sz val="11"/>
        <rFont val="Times New Roman"/>
        <family val="1"/>
      </rPr>
      <t xml:space="preserve"> </t>
    </r>
    <r>
      <rPr>
        <sz val="11"/>
        <rFont val="Times New Roman"/>
        <family val="1"/>
      </rPr>
      <t>2012</t>
    </r>
  </si>
  <si>
    <r>
      <rPr>
        <sz val="11"/>
        <rFont val="Times New Roman"/>
        <family val="1"/>
      </rPr>
      <t>vilket ger total</t>
    </r>
    <r>
      <rPr>
        <i/>
        <sz val="11"/>
        <rFont val="Times New Roman"/>
        <family val="1"/>
      </rPr>
      <t xml:space="preserve"> </t>
    </r>
    <r>
      <rPr>
        <sz val="11"/>
        <rFont val="Times New Roman"/>
        <family val="1"/>
      </rPr>
      <t>arbetsgivaravgift</t>
    </r>
    <r>
      <rPr>
        <i/>
        <sz val="11"/>
        <rFont val="Times New Roman"/>
        <family val="1"/>
      </rPr>
      <t xml:space="preserve"> </t>
    </r>
    <r>
      <rPr>
        <sz val="11"/>
        <rFont val="Times New Roman"/>
        <family val="1"/>
      </rPr>
      <t>på</t>
    </r>
    <r>
      <rPr>
        <i/>
        <sz val="11"/>
        <rFont val="Times New Roman"/>
        <family val="1"/>
      </rPr>
      <t xml:space="preserve"> </t>
    </r>
    <r>
      <rPr>
        <sz val="11"/>
        <rFont val="Times New Roman"/>
        <family val="1"/>
      </rPr>
      <t>15,19 %</t>
    </r>
    <r>
      <rPr>
        <i/>
        <sz val="11"/>
        <rFont val="Times New Roman"/>
        <family val="1"/>
      </rPr>
      <t xml:space="preserve"> </t>
    </r>
    <r>
      <rPr>
        <sz val="11"/>
        <rFont val="Times New Roman"/>
        <family val="1"/>
      </rPr>
      <t>år 2011 och 15,81 %</t>
    </r>
    <r>
      <rPr>
        <i/>
        <sz val="11"/>
        <rFont val="Times New Roman"/>
        <family val="1"/>
      </rPr>
      <t xml:space="preserve"> </t>
    </r>
    <r>
      <rPr>
        <sz val="11"/>
        <rFont val="Times New Roman"/>
        <family val="1"/>
      </rPr>
      <t>år 2012</t>
    </r>
    <r>
      <rPr>
        <i/>
        <sz val="11"/>
        <rFont val="Times New Roman"/>
        <family val="1"/>
      </rPr>
      <t>.</t>
    </r>
  </si>
  <si>
    <t>Den förutbetalda pemien är därmed noll efter 2013.</t>
  </si>
  <si>
    <t>Omställningsförsäkring (KOM-KL)*</t>
  </si>
  <si>
    <t>*Uppskattning. Exakt premiekostnad  uppgår 2012 och 2013</t>
  </si>
  <si>
    <t>till 50 procent av den per 31.12.2011 förutbetalda premien.</t>
  </si>
  <si>
    <t>Arbetsgivaravgifter för LANDSTING år 2013 och 2014</t>
  </si>
  <si>
    <t xml:space="preserve">Beslutade för 2013 </t>
  </si>
  <si>
    <t>Beslutade för 2014</t>
  </si>
  <si>
    <r>
      <t>Omställningsförsäkring (KOM-KL)</t>
    </r>
    <r>
      <rPr>
        <vertAlign val="superscript"/>
        <sz val="9"/>
        <rFont val="Arial"/>
        <family val="2"/>
      </rPr>
      <t>1</t>
    </r>
  </si>
  <si>
    <t>Avgiftbestämd del  ( avgift 4,5 %)</t>
  </si>
  <si>
    <t xml:space="preserve"> + löneskatt ( 24,26 %)</t>
  </si>
  <si>
    <t xml:space="preserve">Förmånsbestämd del (inkomster ö tak) </t>
  </si>
  <si>
    <t xml:space="preserve">  + löneskatt (24,26 %)</t>
  </si>
  <si>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>Uppskattning. Exakt premiekostnad  uppgår 2012 och 2013 till 50 procent av den per</t>
    </r>
  </si>
  <si>
    <t>31.12.2011 förutbetalda premien. Den förutbetalda premien är därmed noll efter 2013.</t>
  </si>
  <si>
    <t>För anställda som vid årets ingång inte fyllt 26 år (2013 t.o.m. 30.6.2014)</t>
  </si>
  <si>
    <t>För anställda som vid årets ingång fyllt 23 år men inte fyllt 25 år (fr.o.m. 1.7.2014*)</t>
  </si>
  <si>
    <t xml:space="preserve">är arbetsgivaravgiften enligt lag 15,49 %. Inklusive premier för avtalsförsäkringar och avgiftsbestämd pension </t>
  </si>
  <si>
    <t>blir totala arbetsgivaravgiften 21,29 %.</t>
  </si>
  <si>
    <t>För anställda som vid årets ingång inte fyllt 23 år (fr.o.m 1.7.2014*)</t>
  </si>
  <si>
    <t xml:space="preserve">är arbetsgivaravgiften enligt lag 10,21 %. Inklusive premier för avtalsförsäkringar och avgiftsbestämd pension </t>
  </si>
  <si>
    <t>blir totala arbetsgivaravgiften 16,01 % ( 10,21+0,21+4,5+1,09).</t>
  </si>
  <si>
    <t xml:space="preserve">För anställda som vid årets ingång fyllt 65 år </t>
  </si>
  <si>
    <t>är arbetsgivaravgiften enligt lag 10,21 % (ålderspensionsavgift). Ingen avgift för avtalsförsäkringar förutom TFA. Pensions-</t>
  </si>
  <si>
    <r>
      <t>premie + löneskatt beräknas till  5,59 %</t>
    </r>
    <r>
      <rPr>
        <i/>
        <sz val="10"/>
        <rFont val="Times New Roman"/>
        <family val="1"/>
      </rPr>
      <t xml:space="preserve"> </t>
    </r>
    <r>
      <rPr>
        <sz val="10"/>
        <rFont val="Times New Roman"/>
        <family val="1"/>
      </rPr>
      <t>2013 och 2014, vilket ger total arbetsgivaravgift på 15,81 % år 2013 och år 2014.</t>
    </r>
  </si>
  <si>
    <t>*Under förutsättning att riksdagen fattar beslut om detta under våren 2014.</t>
  </si>
  <si>
    <t>Arbetsgivaravgifter för LANDSTING år 2014 och 2015</t>
  </si>
  <si>
    <t>Avd för ekonomi och styrning                                                                          Siv Stjernborg                                                                                               Tfn direkt 08-452 77 51                                                                                             siv.stjernborg@skl.se</t>
  </si>
  <si>
    <t>Beslutade för 2015</t>
  </si>
  <si>
    <r>
      <rPr>
        <i/>
        <vertAlign val="superscript"/>
        <sz val="10"/>
        <rFont val="Times New Roman"/>
        <family val="1"/>
      </rPr>
      <t>1</t>
    </r>
    <r>
      <rPr>
        <i/>
        <sz val="10"/>
        <rFont val="Times New Roman"/>
        <family val="1"/>
      </rPr>
      <t>Denna premie gäller för kommuner och landsting. PACTA-företagen har 0,30.</t>
    </r>
  </si>
  <si>
    <t>För anställda som vid årets ingång inte fyllt 26 år*</t>
  </si>
  <si>
    <t>År 2014 och 2015 är arbetsgivaravgiften enligt lag 15,49 %. Inklusive premier för avtalsförsäkringar och avgiftsbestämd</t>
  </si>
  <si>
    <t xml:space="preserve">pension blir totala arbetsgivaravgiften 21,29 %. </t>
  </si>
  <si>
    <t xml:space="preserve">För anställda som vid årets ingång fyllt 65 år* </t>
  </si>
  <si>
    <r>
      <t>premie + löneskatt beräknas till  5,59 %</t>
    </r>
    <r>
      <rPr>
        <i/>
        <sz val="10"/>
        <rFont val="Times New Roman"/>
        <family val="1"/>
      </rPr>
      <t xml:space="preserve"> </t>
    </r>
    <r>
      <rPr>
        <sz val="10"/>
        <rFont val="Times New Roman"/>
        <family val="1"/>
      </rPr>
      <t>2014 och 2015, vilket ger total arbetsgivaravgift på 15,81 % år 2014 och även 2015.</t>
    </r>
  </si>
  <si>
    <t>För anställda födda 1937 och tidigare utgår ingen arbetsgivaravgift.</t>
  </si>
  <si>
    <t>Arbetsgivaravgifter för LANDSTING  år 2015 och preliminärt 2016</t>
  </si>
  <si>
    <r>
      <t xml:space="preserve">Förändringar mellan ÅR är </t>
    </r>
    <r>
      <rPr>
        <i/>
        <sz val="11"/>
        <rFont val="Times New Roman"/>
        <family val="1"/>
      </rPr>
      <t>kursiverade.</t>
    </r>
  </si>
  <si>
    <t>Beslut 2015</t>
  </si>
  <si>
    <t>Prel 2016</t>
  </si>
  <si>
    <t>ÅLDERSDIFFERENTIERING 2015</t>
  </si>
  <si>
    <t>jan–apr 2015</t>
  </si>
  <si>
    <t>anställd född år:</t>
  </si>
  <si>
    <t>–1937</t>
  </si>
  <si>
    <t>1938–1949</t>
  </si>
  <si>
    <t>1950–1988</t>
  </si>
  <si>
    <t xml:space="preserve">1989– </t>
  </si>
  <si>
    <t>1990–1991</t>
  </si>
  <si>
    <t>1992–</t>
  </si>
  <si>
    <t>1990–</t>
  </si>
  <si>
    <t xml:space="preserve">S:a arbetsgivaravgifter enligt lag </t>
  </si>
  <si>
    <t>Omställningsförsäkring (KOM-KL)</t>
  </si>
  <si>
    <t>Trygghetsförsäkr arbetsskada (TFA-KL)</t>
  </si>
  <si>
    <t>S:a avtalsförsäkringar</t>
  </si>
  <si>
    <t>Avgiftbestämd del  (avgift 4,5 %)</t>
  </si>
  <si>
    <t xml:space="preserve"> + löneskatt (24,26 %)</t>
  </si>
  <si>
    <t>S:a kollektivavtalad pension</t>
  </si>
  <si>
    <t>S:a avtalsförsäkringar o kollektivavtalad pension</t>
  </si>
  <si>
    <t>S:a PO-pålägg</t>
  </si>
  <si>
    <t>Anm.: Vi har ej lagt in regeringens förslag om arbetsgivaravgifter för ungdomar fr.o.m. år 2016 i detta ark, då inga beslut ännu är fattade. Mer info finns i EkNytt 08/2015.</t>
  </si>
  <si>
    <t>maj–jul 2015</t>
  </si>
  <si>
    <t>aug–dec 2015</t>
  </si>
  <si>
    <t>Avd för ekonomi och styrning                                                                          Robert Heed                                                                                               Tfn direkt 08-452 71 41                                                                                             robert.heed@skl.se</t>
  </si>
  <si>
    <t>Arbetsgivaravgifter för LANDSTING år 2016 och 2017</t>
  </si>
  <si>
    <r>
      <t xml:space="preserve">Förändringar mellan ÅR är </t>
    </r>
    <r>
      <rPr>
        <i/>
        <sz val="11"/>
        <rFont val="Calibri"/>
        <family val="2"/>
        <scheme val="minor"/>
      </rPr>
      <t>kursiverade.</t>
    </r>
  </si>
  <si>
    <t>Avd för ekonomi och styrning                                                                          Robert Heed                                                                                                                         Tfn direkt 08-452 71 41                                                                                             robert.heed@skl.se</t>
  </si>
  <si>
    <t>Beslut 2016</t>
  </si>
  <si>
    <r>
      <t>Beslut 2017</t>
    </r>
    <r>
      <rPr>
        <b/>
        <sz val="9"/>
        <color rgb="FFFF0000"/>
        <rFont val="Calibri"/>
        <family val="2"/>
        <scheme val="minor"/>
      </rPr>
      <t>*</t>
    </r>
  </si>
  <si>
    <t>ÅLDERSDIFFEREN-
TIERING 2017</t>
  </si>
  <si>
    <t>–1951</t>
  </si>
  <si>
    <t xml:space="preserve">Särskild löneskatt för 65 år och äldre </t>
  </si>
  <si>
    <r>
      <t>Omställningsförsäkring (KOM-KL)</t>
    </r>
    <r>
      <rPr>
        <sz val="9"/>
        <color rgb="FFFF0000"/>
        <rFont val="Calibri"/>
        <family val="2"/>
        <scheme val="minor"/>
      </rPr>
      <t>*</t>
    </r>
  </si>
  <si>
    <t>*OBS! Premie för KOM-KL, ännu ej beslutad för 2017</t>
  </si>
  <si>
    <t xml:space="preserve">Förmånsbestämd del (inkomst över tak) </t>
  </si>
  <si>
    <t>Bilaga – Exempel på differentiering av PO utifrån olika månadslöner</t>
  </si>
  <si>
    <t>Exempel med A-Kap-KL</t>
  </si>
  <si>
    <t>Månadsinkomst</t>
  </si>
  <si>
    <t>&lt; 38 400</t>
  </si>
  <si>
    <t>Förutsättningar</t>
  </si>
  <si>
    <t>Inkomstbasbelopp 2017</t>
  </si>
  <si>
    <t>7,5 Inkomstbasbelopp</t>
  </si>
  <si>
    <t xml:space="preserve">     vilket motsvarar en måndaslön om</t>
  </si>
  <si>
    <t>Beräkning av förmånsbaserad pension (på del av inkomst över tak)</t>
  </si>
  <si>
    <t>Månadslön minus 7,5 inkomstbasbelopp gånger 30 procent</t>
  </si>
  <si>
    <t>Arbetsgivaravgifter för LANDSTING år 2017 och preliminärt för år 2018</t>
  </si>
  <si>
    <t>Avd för ekonomi och styrning
Robert Heed
Tfn direkt 08-452 71 41
robert.heed@skl.se</t>
  </si>
  <si>
    <t>Beslut 2017</t>
  </si>
  <si>
    <t>Prel 2018</t>
  </si>
  <si>
    <t>ÅLDERSDIFFEREN-
TIERING 2017
(2018)</t>
  </si>
  <si>
    <t>–1951 (-1952)</t>
  </si>
  <si>
    <t>Avgiftbestämd del*</t>
  </si>
  <si>
    <t xml:space="preserve">Förmånsbestämd del (inkomst över tak KAP-KL) </t>
  </si>
  <si>
    <t>Avgiftbestämd del</t>
  </si>
  <si>
    <t>Inkomst över tak</t>
  </si>
  <si>
    <t>Arbetsgivaravgifter för LANDSTING år 2018 och 2019</t>
  </si>
  <si>
    <t>Beslut 2018</t>
  </si>
  <si>
    <t>Beslut 2019</t>
  </si>
  <si>
    <t>ÅLDERSDIFFEREN-
TIERING 2018 o
2019</t>
  </si>
  <si>
    <t>–1952 (-1953)</t>
  </si>
  <si>
    <t>Bilaga – Exempel på differentiering av PO utifrån olika månadslöner år 2019</t>
  </si>
  <si>
    <t>&lt; 42 250</t>
  </si>
  <si>
    <t>Avgiftbestämd del (under tak)</t>
  </si>
  <si>
    <t>Inkomstbasbelopp 2019</t>
  </si>
  <si>
    <t xml:space="preserve">     vilket motsvarar en månadslön om</t>
  </si>
  <si>
    <t>Arbetsgivaravgifter för REGIONER år 2019 och 2020</t>
  </si>
  <si>
    <t>Avd för ekonomi och styrning
Robert Heed
Tfn direkt 08-452 71 41
robert.heed@skr.se</t>
  </si>
  <si>
    <t>Beslut 2020</t>
  </si>
  <si>
    <t>ÅLDERSDIFFEREN-
TIERING 2019
(t.o.m. 30/6)</t>
  </si>
  <si>
    <t>ÅLDERSDIFFEREN-
TIERING fr.o.m. 1/7 2019 samt 2020</t>
  </si>
  <si>
    <t>avser födda tom år:</t>
  </si>
  <si>
    <t>–1953</t>
  </si>
  <si>
    <t>–1953 (-1954)</t>
  </si>
  <si>
    <t>Bilaga – Exempel på differentiering av PO utifrån olika månadslöner år 2020</t>
  </si>
  <si>
    <t>&lt; 41 750</t>
  </si>
  <si>
    <t>Inkomstbasbelopp 2020</t>
  </si>
  <si>
    <t>Arbetsgivaravgifter för REGIONER år 2020 och 2021</t>
  </si>
  <si>
    <t>Beslut 2021</t>
  </si>
  <si>
    <t>ÅLDERSDIFFEREN-
TIERING fr.o.m. 
2020 samt 2021</t>
  </si>
  <si>
    <t>ÅLDERSDIFFEREN-
TIERING förslag
fr.o.m. 1.4.2021*</t>
  </si>
  <si>
    <t>avser födda t.o.m. år:</t>
  </si>
  <si>
    <t>avser födda år:</t>
  </si>
  <si>
    <t>–1954 (–1955)</t>
  </si>
  <si>
    <t>1998–2002</t>
  </si>
  <si>
    <t>Omställningsförsäkring (KOM-KR)</t>
  </si>
  <si>
    <t>Avgiftbestämd del**</t>
  </si>
  <si>
    <t>Bilaga – Exempel på differentiering av PO utifrån olika månadslöner år 2021</t>
  </si>
  <si>
    <t>&lt; 42 625</t>
  </si>
  <si>
    <t>Inkomstbasbelopp 2021</t>
  </si>
  <si>
    <t>Arbetsgivaravgifter för REGIONER år 2021 och 2022</t>
  </si>
  <si>
    <t>Beslut 2022</t>
  </si>
  <si>
    <t>ÅLDERSDIFFEREN-
TIERING fr.o.m. 
2021 samt 2022</t>
  </si>
  <si>
    <t>ÅLDERSDIFFEREN-
TIERING
2021 samt 2022*</t>
  </si>
  <si>
    <t>upp till 25 tkr/mån:</t>
  </si>
  <si>
    <t>–1955 (–1956)</t>
  </si>
  <si>
    <t>födda 98-02 (99-03)</t>
  </si>
  <si>
    <t>Omställningsförsäkring (KOM-KR)**</t>
  </si>
  <si>
    <t>Avgiftbestämd del***</t>
  </si>
  <si>
    <t>Bilaga – Exempel på differentiering av PO utifrån olika månadslöner år 2022</t>
  </si>
  <si>
    <t>&lt; 44 375</t>
  </si>
  <si>
    <t>Inkomstbasbelopp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</si>
</sst>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7">
    <font>
      <sz val="9"/>
      <name val="Helvetica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Helvetica"/>
    </font>
    <font>
      <sz val="11"/>
      <name val="Palatino"/>
      <family val="1"/>
    </font>
    <font>
      <sz val="8"/>
      <name val="Arial"/>
      <family val="2"/>
    </font>
    <font>
      <sz val="9"/>
      <name val="Times New Roman"/>
      <family val="1"/>
    </font>
    <font>
      <vertAlign val="superscript"/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vertAlign val="superscript"/>
      <sz val="9"/>
      <name val="Helvetica"/>
      <family val="2"/>
    </font>
    <font>
      <i/>
      <sz val="11"/>
      <name val="Times New Roman"/>
      <family val="1"/>
    </font>
    <font>
      <vertAlign val="superscript"/>
      <sz val="10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i/>
      <sz val="9"/>
      <name val="Helvetica"/>
      <family val="2"/>
    </font>
    <font>
      <b/>
      <sz val="10"/>
      <color indexed="23"/>
      <name val="Arial"/>
      <family val="2"/>
    </font>
    <font>
      <sz val="10"/>
      <color indexed="23"/>
      <name val="Arial"/>
      <family val="2"/>
    </font>
    <font>
      <i/>
      <sz val="10"/>
      <color indexed="23"/>
      <name val="Arial"/>
      <family val="2"/>
    </font>
    <font>
      <b/>
      <i/>
      <sz val="10"/>
      <color indexed="23"/>
      <name val="Arial"/>
      <family val="2"/>
    </font>
    <font>
      <sz val="9"/>
      <name val="Helvetica"/>
      <family val="2"/>
    </font>
    <font>
      <b/>
      <sz val="11"/>
      <name val="Arial"/>
      <family val="2"/>
    </font>
    <font>
      <b/>
      <sz val="10"/>
      <name val="Helvetica"/>
      <family val="2"/>
    </font>
    <font>
      <b/>
      <sz val="9"/>
      <color indexed="23"/>
      <name val="Arial"/>
      <family val="2"/>
    </font>
    <font>
      <b/>
      <sz val="9"/>
      <name val="Arial"/>
      <family val="2"/>
    </font>
    <font>
      <sz val="10"/>
      <name val="Times New Roman"/>
      <family val="1"/>
    </font>
    <font>
      <vertAlign val="superscript"/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vertAlign val="superscript"/>
      <sz val="10"/>
      <name val="Times New Roman"/>
      <family val="1"/>
    </font>
    <font>
      <i/>
      <sz val="10"/>
      <name val="Times New Roman"/>
      <family val="1"/>
    </font>
    <font>
      <i/>
      <vertAlign val="superscript"/>
      <sz val="10"/>
      <name val="Times New Roman"/>
      <family val="1"/>
    </font>
    <font>
      <sz val="9"/>
      <color theme="0" tint="-0.499984740745262"/>
      <name val="Helvetica"/>
      <family val="2"/>
    </font>
    <font>
      <b/>
      <sz val="10"/>
      <color theme="0" tint="-0.499984740745262"/>
      <name val="Helvetica"/>
      <family val="2"/>
    </font>
    <font>
      <b/>
      <sz val="9"/>
      <color theme="0" tint="-0.499984740745262"/>
      <name val="Arial"/>
      <family val="2"/>
    </font>
    <font>
      <b/>
      <sz val="10"/>
      <color theme="0" tint="-0.499984740745262"/>
      <name val="Arial"/>
      <family val="2"/>
    </font>
    <font>
      <sz val="10"/>
      <color theme="0" tint="-0.499984740745262"/>
      <name val="Arial"/>
      <family val="2"/>
    </font>
    <font>
      <i/>
      <sz val="10"/>
      <color theme="0" tint="-0.499984740745262"/>
      <name val="Arial"/>
      <family val="2"/>
    </font>
    <font>
      <b/>
      <i/>
      <sz val="10"/>
      <color theme="0" tint="-0.499984740745262"/>
      <name val="Arial"/>
      <family val="2"/>
    </font>
    <font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8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i/>
      <sz val="9"/>
      <name val="Calibri"/>
      <family val="2"/>
      <scheme val="minor"/>
    </font>
    <font>
      <b/>
      <i/>
      <sz val="9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0" tint="-0.24994659260841701"/>
      </left>
      <right/>
      <top/>
      <bottom/>
      <diagonal/>
    </border>
    <border>
      <left style="thin">
        <color theme="0" tint="-0.24994659260841701"/>
      </left>
      <right/>
      <top/>
      <bottom style="thin">
        <color indexed="64"/>
      </bottom>
      <diagonal/>
    </border>
  </borders>
  <cellStyleXfs count="7">
    <xf numFmtId="0" fontId="0" fillId="0" borderId="0"/>
    <xf numFmtId="0" fontId="29" fillId="0" borderId="0"/>
    <xf numFmtId="0" fontId="57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600">
    <xf numFmtId="0" fontId="0" fillId="0" borderId="0" xfId="0"/>
    <xf numFmtId="0" fontId="6" fillId="0" borderId="0" xfId="0" applyFont="1"/>
    <xf numFmtId="0" fontId="0" fillId="0" borderId="0" xfId="0" applyAlignment="1">
      <alignment vertical="top"/>
    </xf>
    <xf numFmtId="0" fontId="0" fillId="0" borderId="0" xfId="0" applyAlignment="1">
      <alignment vertical="center"/>
    </xf>
    <xf numFmtId="0" fontId="0" fillId="0" borderId="0" xfId="0" applyAlignment="1">
      <alignment vertical="justify"/>
    </xf>
    <xf numFmtId="0" fontId="7" fillId="0" borderId="0" xfId="0" applyFont="1"/>
    <xf numFmtId="0" fontId="7" fillId="0" borderId="0" xfId="0" applyFont="1" applyAlignment="1">
      <alignment vertical="top" wrapText="1"/>
    </xf>
    <xf numFmtId="0" fontId="0" fillId="0" borderId="0" xfId="0" applyFill="1"/>
    <xf numFmtId="0" fontId="10" fillId="0" borderId="0" xfId="0" applyFont="1" applyFill="1"/>
    <xf numFmtId="0" fontId="12" fillId="0" borderId="0" xfId="0" applyFont="1" applyAlignment="1">
      <alignment horizontal="right"/>
    </xf>
    <xf numFmtId="49" fontId="11" fillId="0" borderId="0" xfId="0" applyNumberFormat="1" applyFont="1" applyAlignment="1">
      <alignment horizontal="right" vertical="center"/>
    </xf>
    <xf numFmtId="0" fontId="10" fillId="0" borderId="0" xfId="0" applyFont="1"/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2" fontId="14" fillId="0" borderId="0" xfId="0" applyNumberFormat="1" applyFont="1" applyAlignment="1">
      <alignment vertical="center"/>
    </xf>
    <xf numFmtId="2" fontId="15" fillId="0" borderId="0" xfId="0" applyNumberFormat="1" applyFont="1" applyFill="1" applyAlignment="1">
      <alignment vertical="center"/>
    </xf>
    <xf numFmtId="2" fontId="14" fillId="0" borderId="0" xfId="0" applyNumberFormat="1" applyFont="1" applyFill="1" applyAlignment="1">
      <alignment vertical="center"/>
    </xf>
    <xf numFmtId="0" fontId="17" fillId="0" borderId="0" xfId="0" applyFont="1"/>
    <xf numFmtId="0" fontId="18" fillId="0" borderId="0" xfId="0" applyFont="1" applyAlignment="1">
      <alignment vertical="top"/>
    </xf>
    <xf numFmtId="0" fontId="14" fillId="0" borderId="1" xfId="0" applyFont="1" applyBorder="1" applyAlignment="1">
      <alignment vertical="center"/>
    </xf>
    <xf numFmtId="2" fontId="14" fillId="0" borderId="1" xfId="0" applyNumberFormat="1" applyFont="1" applyFill="1" applyBorder="1" applyAlignment="1">
      <alignment vertical="center"/>
    </xf>
    <xf numFmtId="2" fontId="13" fillId="0" borderId="0" xfId="0" applyNumberFormat="1" applyFont="1" applyFill="1" applyAlignment="1">
      <alignment vertical="center"/>
    </xf>
    <xf numFmtId="2" fontId="13" fillId="0" borderId="0" xfId="0" applyNumberFormat="1" applyFont="1" applyAlignment="1">
      <alignment vertical="center"/>
    </xf>
    <xf numFmtId="0" fontId="14" fillId="0" borderId="0" xfId="0" applyFont="1" applyAlignment="1">
      <alignment vertical="center" wrapText="1"/>
    </xf>
    <xf numFmtId="2" fontId="16" fillId="0" borderId="0" xfId="0" applyNumberFormat="1" applyFont="1" applyFill="1" applyAlignment="1">
      <alignment vertical="center"/>
    </xf>
    <xf numFmtId="49" fontId="19" fillId="0" borderId="0" xfId="0" applyNumberFormat="1" applyFont="1" applyAlignment="1">
      <alignment vertical="center"/>
    </xf>
    <xf numFmtId="2" fontId="14" fillId="0" borderId="1" xfId="0" applyNumberFormat="1" applyFont="1" applyBorder="1" applyAlignment="1">
      <alignment vertical="center"/>
    </xf>
    <xf numFmtId="2" fontId="16" fillId="0" borderId="0" xfId="0" applyNumberFormat="1" applyFont="1" applyAlignment="1">
      <alignment vertical="center"/>
    </xf>
    <xf numFmtId="0" fontId="9" fillId="0" borderId="0" xfId="0" applyFont="1" applyAlignment="1"/>
    <xf numFmtId="2" fontId="15" fillId="0" borderId="1" xfId="0" applyNumberFormat="1" applyFont="1" applyBorder="1" applyAlignment="1">
      <alignment vertical="center"/>
    </xf>
    <xf numFmtId="0" fontId="10" fillId="0" borderId="0" xfId="0" applyFont="1" applyAlignment="1">
      <alignment vertical="top"/>
    </xf>
    <xf numFmtId="49" fontId="21" fillId="0" borderId="0" xfId="0" applyNumberFormat="1" applyFont="1" applyAlignment="1">
      <alignment vertical="center"/>
    </xf>
    <xf numFmtId="49" fontId="21" fillId="0" borderId="1" xfId="0" applyNumberFormat="1" applyFont="1" applyBorder="1" applyAlignment="1">
      <alignment vertical="center"/>
    </xf>
    <xf numFmtId="49" fontId="8" fillId="0" borderId="0" xfId="0" applyNumberFormat="1" applyFont="1" applyAlignment="1">
      <alignment wrapText="1"/>
    </xf>
    <xf numFmtId="49" fontId="9" fillId="0" borderId="0" xfId="0" applyNumberFormat="1" applyFont="1" applyAlignment="1">
      <alignment wrapText="1"/>
    </xf>
    <xf numFmtId="2" fontId="13" fillId="0" borderId="1" xfId="0" applyNumberFormat="1" applyFont="1" applyFill="1" applyBorder="1" applyAlignment="1">
      <alignment vertical="center"/>
    </xf>
    <xf numFmtId="0" fontId="14" fillId="0" borderId="0" xfId="0" applyFont="1" applyBorder="1" applyAlignment="1">
      <alignment vertical="center"/>
    </xf>
    <xf numFmtId="2" fontId="13" fillId="0" borderId="0" xfId="0" applyNumberFormat="1" applyFont="1" applyFill="1" applyBorder="1" applyAlignment="1">
      <alignment vertical="center"/>
    </xf>
    <xf numFmtId="2" fontId="13" fillId="0" borderId="1" xfId="0" applyNumberFormat="1" applyFont="1" applyBorder="1" applyAlignment="1">
      <alignment vertical="center"/>
    </xf>
    <xf numFmtId="0" fontId="11" fillId="0" borderId="0" xfId="0" applyFont="1" applyAlignment="1">
      <alignment vertical="center"/>
    </xf>
    <xf numFmtId="2" fontId="15" fillId="0" borderId="0" xfId="0" applyNumberFormat="1" applyFont="1" applyAlignment="1">
      <alignment vertical="center"/>
    </xf>
    <xf numFmtId="0" fontId="0" fillId="0" borderId="1" xfId="0" applyBorder="1" applyAlignment="1">
      <alignment vertical="center"/>
    </xf>
    <xf numFmtId="2" fontId="15" fillId="0" borderId="1" xfId="0" applyNumberFormat="1" applyFont="1" applyFill="1" applyBorder="1" applyAlignment="1">
      <alignment vertical="center"/>
    </xf>
    <xf numFmtId="49" fontId="19" fillId="0" borderId="1" xfId="0" applyNumberFormat="1" applyFont="1" applyBorder="1" applyAlignment="1">
      <alignment vertical="center"/>
    </xf>
    <xf numFmtId="49" fontId="13" fillId="0" borderId="0" xfId="0" applyNumberFormat="1" applyFont="1" applyAlignment="1">
      <alignment horizontal="right" vertical="center"/>
    </xf>
    <xf numFmtId="0" fontId="8" fillId="0" borderId="0" xfId="0" applyFont="1" applyAlignment="1"/>
    <xf numFmtId="0" fontId="22" fillId="0" borderId="0" xfId="0" applyFont="1"/>
    <xf numFmtId="0" fontId="23" fillId="0" borderId="0" xfId="0" applyFont="1"/>
    <xf numFmtId="0" fontId="5" fillId="0" borderId="0" xfId="0" applyFont="1"/>
    <xf numFmtId="0" fontId="13" fillId="0" borderId="0" xfId="0" applyFont="1"/>
    <xf numFmtId="0" fontId="10" fillId="0" borderId="0" xfId="0" applyFont="1" applyAlignment="1"/>
    <xf numFmtId="0" fontId="13" fillId="0" borderId="0" xfId="0" applyFont="1" applyAlignment="1"/>
    <xf numFmtId="0" fontId="24" fillId="0" borderId="0" xfId="0" applyFont="1" applyAlignment="1">
      <alignment vertical="center"/>
    </xf>
    <xf numFmtId="14" fontId="24" fillId="0" borderId="0" xfId="0" applyNumberFormat="1" applyFont="1" applyAlignment="1">
      <alignment vertical="center"/>
    </xf>
    <xf numFmtId="49" fontId="25" fillId="0" borderId="0" xfId="0" applyNumberFormat="1" applyFont="1" applyAlignment="1">
      <alignment horizontal="right" vertical="center"/>
    </xf>
    <xf numFmtId="0" fontId="26" fillId="0" borderId="0" xfId="0" applyFont="1" applyAlignment="1">
      <alignment vertical="center"/>
    </xf>
    <xf numFmtId="2" fontId="26" fillId="0" borderId="0" xfId="0" applyNumberFormat="1" applyFont="1" applyAlignment="1">
      <alignment vertical="center"/>
    </xf>
    <xf numFmtId="2" fontId="27" fillId="0" borderId="0" xfId="0" applyNumberFormat="1" applyFont="1" applyFill="1" applyAlignment="1">
      <alignment vertical="center"/>
    </xf>
    <xf numFmtId="2" fontId="26" fillId="0" borderId="1" xfId="0" applyNumberFormat="1" applyFont="1" applyFill="1" applyBorder="1" applyAlignment="1">
      <alignment vertical="center"/>
    </xf>
    <xf numFmtId="2" fontId="28" fillId="0" borderId="0" xfId="0" applyNumberFormat="1" applyFont="1" applyFill="1" applyAlignment="1">
      <alignment vertical="center"/>
    </xf>
    <xf numFmtId="2" fontId="25" fillId="0" borderId="0" xfId="0" applyNumberFormat="1" applyFont="1" applyAlignment="1">
      <alignment vertical="center"/>
    </xf>
    <xf numFmtId="2" fontId="27" fillId="0" borderId="0" xfId="0" applyNumberFormat="1" applyFont="1" applyAlignment="1">
      <alignment vertical="center"/>
    </xf>
    <xf numFmtId="2" fontId="27" fillId="0" borderId="1" xfId="0" applyNumberFormat="1" applyFont="1" applyFill="1" applyBorder="1" applyAlignment="1">
      <alignment vertical="center"/>
    </xf>
    <xf numFmtId="2" fontId="28" fillId="0" borderId="0" xfId="0" applyNumberFormat="1" applyFont="1" applyAlignment="1">
      <alignment vertical="center"/>
    </xf>
    <xf numFmtId="2" fontId="25" fillId="0" borderId="0" xfId="0" applyNumberFormat="1" applyFont="1" applyFill="1" applyAlignment="1">
      <alignment vertical="center"/>
    </xf>
    <xf numFmtId="2" fontId="27" fillId="0" borderId="0" xfId="0" applyNumberFormat="1" applyFont="1" applyFill="1" applyAlignment="1">
      <alignment horizontal="right" vertical="center"/>
    </xf>
    <xf numFmtId="2" fontId="27" fillId="0" borderId="1" xfId="0" applyNumberFormat="1" applyFont="1" applyBorder="1" applyAlignment="1">
      <alignment vertical="center"/>
    </xf>
    <xf numFmtId="0" fontId="30" fillId="0" borderId="0" xfId="1" applyFont="1" applyAlignment="1">
      <alignment vertical="top"/>
    </xf>
    <xf numFmtId="0" fontId="29" fillId="0" borderId="0" xfId="1"/>
    <xf numFmtId="0" fontId="10" fillId="0" borderId="0" xfId="1" applyFont="1" applyAlignment="1">
      <alignment vertical="top"/>
    </xf>
    <xf numFmtId="0" fontId="10" fillId="0" borderId="0" xfId="1" applyFont="1" applyFill="1"/>
    <xf numFmtId="0" fontId="29" fillId="0" borderId="0" xfId="1" applyFill="1"/>
    <xf numFmtId="0" fontId="6" fillId="0" borderId="0" xfId="1" applyFont="1"/>
    <xf numFmtId="0" fontId="7" fillId="0" borderId="0" xfId="1" applyFont="1" applyAlignment="1">
      <alignment vertical="top" wrapText="1"/>
    </xf>
    <xf numFmtId="0" fontId="7" fillId="0" borderId="0" xfId="1" applyFont="1" applyAlignment="1">
      <alignment wrapText="1"/>
    </xf>
    <xf numFmtId="14" fontId="25" fillId="0" borderId="0" xfId="1" applyNumberFormat="1" applyFont="1" applyAlignment="1">
      <alignment horizontal="center" wrapText="1"/>
    </xf>
    <xf numFmtId="14" fontId="13" fillId="0" borderId="0" xfId="1" applyNumberFormat="1" applyFont="1" applyAlignment="1">
      <alignment horizontal="center" wrapText="1"/>
    </xf>
    <xf numFmtId="0" fontId="31" fillId="0" borderId="0" xfId="1" applyFont="1" applyAlignment="1">
      <alignment horizontal="center" wrapText="1"/>
    </xf>
    <xf numFmtId="0" fontId="29" fillId="0" borderId="0" xfId="1" applyAlignment="1">
      <alignment wrapText="1"/>
    </xf>
    <xf numFmtId="0" fontId="7" fillId="0" borderId="0" xfId="1" applyFont="1"/>
    <xf numFmtId="14" fontId="32" fillId="0" borderId="0" xfId="1" applyNumberFormat="1" applyFont="1" applyAlignment="1">
      <alignment horizontal="center"/>
    </xf>
    <xf numFmtId="14" fontId="33" fillId="0" borderId="0" xfId="1" applyNumberFormat="1" applyFont="1" applyAlignment="1">
      <alignment horizontal="center"/>
    </xf>
    <xf numFmtId="49" fontId="25" fillId="0" borderId="0" xfId="1" applyNumberFormat="1" applyFont="1" applyAlignment="1">
      <alignment horizontal="center" vertical="center"/>
    </xf>
    <xf numFmtId="49" fontId="13" fillId="0" borderId="0" xfId="1" applyNumberFormat="1" applyFont="1" applyAlignment="1">
      <alignment horizontal="center" vertical="center"/>
    </xf>
    <xf numFmtId="0" fontId="29" fillId="0" borderId="0" xfId="1" applyAlignment="1">
      <alignment vertical="center"/>
    </xf>
    <xf numFmtId="0" fontId="13" fillId="0" borderId="0" xfId="1" applyFont="1" applyAlignment="1">
      <alignment vertical="center"/>
    </xf>
    <xf numFmtId="0" fontId="14" fillId="0" borderId="0" xfId="1" applyFont="1" applyAlignment="1">
      <alignment vertical="center"/>
    </xf>
    <xf numFmtId="0" fontId="26" fillId="0" borderId="0" xfId="1" applyFont="1" applyAlignment="1">
      <alignment vertical="center"/>
    </xf>
    <xf numFmtId="2" fontId="26" fillId="0" borderId="0" xfId="1" applyNumberFormat="1" applyFont="1" applyAlignment="1">
      <alignment vertical="center"/>
    </xf>
    <xf numFmtId="2" fontId="14" fillId="0" borderId="0" xfId="1" applyNumberFormat="1" applyFont="1" applyAlignment="1">
      <alignment vertical="center"/>
    </xf>
    <xf numFmtId="2" fontId="26" fillId="0" borderId="0" xfId="1" applyNumberFormat="1" applyFont="1" applyFill="1" applyAlignment="1">
      <alignment vertical="center"/>
    </xf>
    <xf numFmtId="2" fontId="14" fillId="0" borderId="0" xfId="1" applyNumberFormat="1" applyFont="1" applyFill="1" applyAlignment="1">
      <alignment vertical="center"/>
    </xf>
    <xf numFmtId="2" fontId="15" fillId="0" borderId="0" xfId="1" applyNumberFormat="1" applyFont="1" applyAlignment="1">
      <alignment vertical="center"/>
    </xf>
    <xf numFmtId="0" fontId="14" fillId="0" borderId="1" xfId="1" applyFont="1" applyBorder="1" applyAlignment="1">
      <alignment vertical="center"/>
    </xf>
    <xf numFmtId="2" fontId="26" fillId="0" borderId="1" xfId="1" applyNumberFormat="1" applyFont="1" applyFill="1" applyBorder="1" applyAlignment="1">
      <alignment vertical="center"/>
    </xf>
    <xf numFmtId="2" fontId="14" fillId="0" borderId="1" xfId="1" applyNumberFormat="1" applyFont="1" applyFill="1" applyBorder="1" applyAlignment="1">
      <alignment vertical="center"/>
    </xf>
    <xf numFmtId="2" fontId="15" fillId="0" borderId="1" xfId="1" applyNumberFormat="1" applyFont="1" applyBorder="1" applyAlignment="1">
      <alignment vertical="center"/>
    </xf>
    <xf numFmtId="2" fontId="25" fillId="0" borderId="0" xfId="1" applyNumberFormat="1" applyFont="1" applyFill="1" applyAlignment="1">
      <alignment vertical="center"/>
    </xf>
    <xf numFmtId="2" fontId="13" fillId="0" borderId="0" xfId="1" applyNumberFormat="1" applyFont="1" applyFill="1" applyAlignment="1">
      <alignment vertical="center"/>
    </xf>
    <xf numFmtId="0" fontId="14" fillId="0" borderId="0" xfId="1" applyFont="1" applyAlignment="1">
      <alignment vertical="center" wrapText="1"/>
    </xf>
    <xf numFmtId="2" fontId="13" fillId="0" borderId="0" xfId="1" applyNumberFormat="1" applyFont="1" applyAlignment="1">
      <alignment vertical="center"/>
    </xf>
    <xf numFmtId="2" fontId="25" fillId="0" borderId="0" xfId="1" applyNumberFormat="1" applyFont="1" applyAlignment="1">
      <alignment vertical="center"/>
    </xf>
    <xf numFmtId="2" fontId="14" fillId="0" borderId="0" xfId="1" applyNumberFormat="1" applyFont="1" applyAlignment="1">
      <alignment vertical="top"/>
    </xf>
    <xf numFmtId="0" fontId="29" fillId="0" borderId="0" xfId="1" applyAlignment="1">
      <alignment vertical="top"/>
    </xf>
    <xf numFmtId="2" fontId="27" fillId="0" borderId="0" xfId="1" applyNumberFormat="1" applyFont="1" applyAlignment="1">
      <alignment vertical="center"/>
    </xf>
    <xf numFmtId="2" fontId="27" fillId="0" borderId="1" xfId="1" applyNumberFormat="1" applyFont="1" applyFill="1" applyBorder="1" applyAlignment="1">
      <alignment vertical="center"/>
    </xf>
    <xf numFmtId="2" fontId="15" fillId="0" borderId="1" xfId="1" applyNumberFormat="1" applyFont="1" applyFill="1" applyBorder="1" applyAlignment="1">
      <alignment vertical="center"/>
    </xf>
    <xf numFmtId="2" fontId="28" fillId="0" borderId="0" xfId="1" applyNumberFormat="1" applyFont="1" applyAlignment="1">
      <alignment vertical="center"/>
    </xf>
    <xf numFmtId="2" fontId="16" fillId="0" borderId="0" xfId="1" applyNumberFormat="1" applyFont="1" applyAlignment="1">
      <alignment vertical="center"/>
    </xf>
    <xf numFmtId="2" fontId="26" fillId="0" borderId="0" xfId="1" applyNumberFormat="1" applyFont="1" applyFill="1" applyAlignment="1">
      <alignment horizontal="right" vertical="center"/>
    </xf>
    <xf numFmtId="2" fontId="14" fillId="0" borderId="0" xfId="1" applyNumberFormat="1" applyFont="1" applyFill="1" applyAlignment="1">
      <alignment horizontal="right" vertical="center"/>
    </xf>
    <xf numFmtId="2" fontId="15" fillId="0" borderId="0" xfId="1" applyNumberFormat="1" applyFont="1" applyFill="1" applyAlignment="1">
      <alignment horizontal="right" vertical="center"/>
    </xf>
    <xf numFmtId="2" fontId="26" fillId="0" borderId="1" xfId="1" applyNumberFormat="1" applyFont="1" applyBorder="1" applyAlignment="1">
      <alignment vertical="center"/>
    </xf>
    <xf numFmtId="2" fontId="14" fillId="0" borderId="1" xfId="1" applyNumberFormat="1" applyFont="1" applyBorder="1" applyAlignment="1">
      <alignment vertical="center"/>
    </xf>
    <xf numFmtId="0" fontId="29" fillId="0" borderId="0" xfId="1" applyAlignment="1">
      <alignment vertical="justify"/>
    </xf>
    <xf numFmtId="2" fontId="14" fillId="0" borderId="0" xfId="1" applyNumberFormat="1" applyFont="1" applyAlignment="1">
      <alignment vertical="justify"/>
    </xf>
    <xf numFmtId="0" fontId="8" fillId="0" borderId="0" xfId="1" applyFont="1" applyAlignment="1"/>
    <xf numFmtId="0" fontId="22" fillId="0" borderId="0" xfId="1" applyFont="1"/>
    <xf numFmtId="0" fontId="10" fillId="0" borderId="0" xfId="1" applyFont="1" applyAlignment="1"/>
    <xf numFmtId="0" fontId="13" fillId="0" borderId="0" xfId="1" applyFont="1"/>
    <xf numFmtId="0" fontId="29" fillId="0" borderId="0" xfId="1" applyFont="1"/>
    <xf numFmtId="0" fontId="10" fillId="0" borderId="0" xfId="1" applyFont="1"/>
    <xf numFmtId="2" fontId="15" fillId="0" borderId="0" xfId="1" applyNumberFormat="1" applyFont="1" applyFill="1" applyAlignment="1">
      <alignment vertical="center"/>
    </xf>
    <xf numFmtId="0" fontId="23" fillId="0" borderId="0" xfId="1" applyFont="1"/>
    <xf numFmtId="0" fontId="13" fillId="0" borderId="0" xfId="1" applyFont="1" applyAlignment="1"/>
    <xf numFmtId="0" fontId="30" fillId="0" borderId="0" xfId="0" applyFont="1" applyAlignment="1">
      <alignment vertical="top"/>
    </xf>
    <xf numFmtId="0" fontId="41" fillId="0" borderId="0" xfId="0" applyFont="1"/>
    <xf numFmtId="0" fontId="7" fillId="0" borderId="0" xfId="0" applyFont="1" applyAlignment="1">
      <alignment wrapText="1"/>
    </xf>
    <xf numFmtId="0" fontId="42" fillId="0" borderId="0" xfId="0" applyFont="1" applyAlignment="1">
      <alignment horizontal="center" wrapText="1"/>
    </xf>
    <xf numFmtId="0" fontId="31" fillId="0" borderId="0" xfId="0" applyFont="1" applyAlignment="1">
      <alignment horizontal="center" wrapText="1"/>
    </xf>
    <xf numFmtId="0" fontId="13" fillId="0" borderId="0" xfId="0" applyFont="1" applyAlignment="1">
      <alignment horizontal="center" wrapText="1"/>
    </xf>
    <xf numFmtId="0" fontId="0" fillId="0" borderId="0" xfId="0" applyAlignment="1">
      <alignment wrapText="1"/>
    </xf>
    <xf numFmtId="14" fontId="43" fillId="0" borderId="0" xfId="0" applyNumberFormat="1" applyFont="1" applyAlignment="1">
      <alignment horizontal="center"/>
    </xf>
    <xf numFmtId="14" fontId="33" fillId="0" borderId="0" xfId="0" applyNumberFormat="1" applyFont="1" applyAlignment="1">
      <alignment horizontal="center"/>
    </xf>
    <xf numFmtId="49" fontId="44" fillId="0" borderId="0" xfId="0" applyNumberFormat="1" applyFont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0" fontId="41" fillId="0" borderId="0" xfId="0" applyFont="1" applyAlignment="1">
      <alignment vertical="center"/>
    </xf>
    <xf numFmtId="2" fontId="45" fillId="0" borderId="0" xfId="0" applyNumberFormat="1" applyFont="1" applyAlignment="1">
      <alignment vertical="center"/>
    </xf>
    <xf numFmtId="2" fontId="45" fillId="0" borderId="1" xfId="0" applyNumberFormat="1" applyFont="1" applyBorder="1" applyAlignment="1">
      <alignment vertical="center"/>
    </xf>
    <xf numFmtId="2" fontId="44" fillId="0" borderId="0" xfId="0" applyNumberFormat="1" applyFont="1" applyFill="1" applyAlignment="1">
      <alignment vertical="center"/>
    </xf>
    <xf numFmtId="2" fontId="45" fillId="0" borderId="0" xfId="0" applyNumberFormat="1" applyFont="1" applyAlignment="1">
      <alignment vertical="top"/>
    </xf>
    <xf numFmtId="2" fontId="14" fillId="0" borderId="0" xfId="0" applyNumberFormat="1" applyFont="1" applyAlignment="1">
      <alignment vertical="top"/>
    </xf>
    <xf numFmtId="2" fontId="44" fillId="0" borderId="0" xfId="0" applyNumberFormat="1" applyFont="1" applyAlignment="1">
      <alignment vertical="center"/>
    </xf>
    <xf numFmtId="2" fontId="45" fillId="0" borderId="0" xfId="0" applyNumberFormat="1" applyFont="1" applyFill="1" applyAlignment="1">
      <alignment horizontal="right" vertical="center"/>
    </xf>
    <xf numFmtId="2" fontId="14" fillId="0" borderId="0" xfId="0" applyNumberFormat="1" applyFont="1" applyFill="1" applyAlignment="1">
      <alignment horizontal="right" vertical="center"/>
    </xf>
    <xf numFmtId="2" fontId="15" fillId="0" borderId="0" xfId="0" applyNumberFormat="1" applyFont="1" applyFill="1" applyAlignment="1">
      <alignment horizontal="right" vertical="center"/>
    </xf>
    <xf numFmtId="2" fontId="45" fillId="0" borderId="0" xfId="0" applyNumberFormat="1" applyFont="1" applyAlignment="1">
      <alignment vertical="justify"/>
    </xf>
    <xf numFmtId="2" fontId="14" fillId="0" borderId="0" xfId="0" applyNumberFormat="1" applyFont="1" applyAlignment="1">
      <alignment vertical="justify"/>
    </xf>
    <xf numFmtId="0" fontId="20" fillId="0" borderId="0" xfId="0" applyFont="1" applyAlignment="1"/>
    <xf numFmtId="2" fontId="46" fillId="0" borderId="0" xfId="0" applyNumberFormat="1" applyFont="1" applyFill="1" applyAlignment="1">
      <alignment vertical="center"/>
    </xf>
    <xf numFmtId="0" fontId="0" fillId="0" borderId="0" xfId="0" applyFont="1"/>
    <xf numFmtId="0" fontId="44" fillId="0" borderId="0" xfId="0" applyFont="1" applyAlignment="1">
      <alignment horizontal="center" wrapText="1"/>
    </xf>
    <xf numFmtId="0" fontId="0" fillId="0" borderId="0" xfId="0" applyFont="1" applyAlignment="1">
      <alignment vertical="center"/>
    </xf>
    <xf numFmtId="2" fontId="46" fillId="0" borderId="0" xfId="0" applyNumberFormat="1" applyFont="1" applyAlignment="1">
      <alignment vertical="center"/>
    </xf>
    <xf numFmtId="2" fontId="46" fillId="0" borderId="1" xfId="0" applyNumberFormat="1" applyFont="1" applyBorder="1" applyAlignment="1">
      <alignment vertical="center"/>
    </xf>
    <xf numFmtId="2" fontId="15" fillId="0" borderId="0" xfId="0" applyNumberFormat="1" applyFont="1" applyAlignment="1">
      <alignment vertical="top"/>
    </xf>
    <xf numFmtId="2" fontId="47" fillId="0" borderId="0" xfId="0" applyNumberFormat="1" applyFont="1" applyAlignment="1">
      <alignment vertical="center"/>
    </xf>
    <xf numFmtId="2" fontId="46" fillId="0" borderId="0" xfId="0" applyNumberFormat="1" applyFont="1" applyFill="1" applyAlignment="1">
      <alignment horizontal="right" vertical="center"/>
    </xf>
    <xf numFmtId="0" fontId="20" fillId="0" borderId="0" xfId="0" applyFont="1"/>
    <xf numFmtId="0" fontId="34" fillId="0" borderId="0" xfId="0" applyFont="1" applyBorder="1" applyAlignment="1"/>
    <xf numFmtId="0" fontId="34" fillId="0" borderId="0" xfId="0" applyFont="1"/>
    <xf numFmtId="0" fontId="17" fillId="0" borderId="0" xfId="0" applyFont="1" applyAlignment="1">
      <alignment wrapText="1"/>
    </xf>
    <xf numFmtId="0" fontId="33" fillId="0" borderId="0" xfId="0" applyFont="1" applyAlignment="1">
      <alignment horizontal="center" wrapText="1"/>
    </xf>
    <xf numFmtId="49" fontId="33" fillId="0" borderId="0" xfId="0" applyNumberFormat="1" applyFont="1" applyAlignment="1">
      <alignment horizontal="center" vertical="center"/>
    </xf>
    <xf numFmtId="0" fontId="33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2" fontId="17" fillId="0" borderId="0" xfId="0" applyNumberFormat="1" applyFont="1" applyAlignment="1">
      <alignment vertical="center"/>
    </xf>
    <xf numFmtId="0" fontId="17" fillId="0" borderId="1" xfId="0" applyFont="1" applyBorder="1" applyAlignment="1">
      <alignment vertical="center"/>
    </xf>
    <xf numFmtId="2" fontId="17" fillId="0" borderId="1" xfId="0" applyNumberFormat="1" applyFont="1" applyBorder="1" applyAlignment="1">
      <alignment vertical="center"/>
    </xf>
    <xf numFmtId="2" fontId="33" fillId="0" borderId="0" xfId="0" applyNumberFormat="1" applyFont="1" applyFill="1" applyAlignment="1">
      <alignment vertical="center"/>
    </xf>
    <xf numFmtId="0" fontId="17" fillId="0" borderId="0" xfId="0" applyFont="1" applyAlignment="1">
      <alignment vertical="center" wrapText="1"/>
    </xf>
    <xf numFmtId="2" fontId="17" fillId="0" borderId="0" xfId="0" applyNumberFormat="1" applyFont="1" applyAlignment="1">
      <alignment vertical="top"/>
    </xf>
    <xf numFmtId="2" fontId="33" fillId="0" borderId="0" xfId="0" applyNumberFormat="1" applyFont="1" applyAlignment="1">
      <alignment vertical="center"/>
    </xf>
    <xf numFmtId="2" fontId="17" fillId="0" borderId="0" xfId="0" applyNumberFormat="1" applyFont="1" applyFill="1" applyAlignment="1">
      <alignment horizontal="right" vertical="center"/>
    </xf>
    <xf numFmtId="2" fontId="36" fillId="0" borderId="0" xfId="0" applyNumberFormat="1" applyFont="1" applyFill="1" applyAlignment="1">
      <alignment horizontal="right" vertical="center"/>
    </xf>
    <xf numFmtId="2" fontId="36" fillId="0" borderId="1" xfId="0" applyNumberFormat="1" applyFont="1" applyBorder="1" applyAlignment="1">
      <alignment vertical="center"/>
    </xf>
    <xf numFmtId="2" fontId="37" fillId="0" borderId="0" xfId="0" applyNumberFormat="1" applyFont="1" applyAlignment="1">
      <alignment vertical="center"/>
    </xf>
    <xf numFmtId="2" fontId="17" fillId="0" borderId="0" xfId="0" applyNumberFormat="1" applyFont="1" applyAlignment="1">
      <alignment vertical="justify"/>
    </xf>
    <xf numFmtId="2" fontId="36" fillId="0" borderId="0" xfId="0" applyNumberFormat="1" applyFont="1" applyAlignment="1">
      <alignment vertical="justify"/>
    </xf>
    <xf numFmtId="0" fontId="34" fillId="0" borderId="0" xfId="0" applyFont="1" applyAlignment="1"/>
    <xf numFmtId="0" fontId="39" fillId="0" borderId="0" xfId="0" applyFont="1"/>
    <xf numFmtId="0" fontId="39" fillId="0" borderId="0" xfId="0" applyFont="1" applyBorder="1" applyAlignment="1"/>
    <xf numFmtId="0" fontId="0" fillId="0" borderId="0" xfId="0" applyFont="1" applyAlignment="1">
      <alignment horizontal="center"/>
    </xf>
    <xf numFmtId="0" fontId="0" fillId="0" borderId="0" xfId="0" applyAlignment="1"/>
    <xf numFmtId="0" fontId="48" fillId="0" borderId="0" xfId="0" applyFont="1" applyAlignment="1"/>
    <xf numFmtId="0" fontId="0" fillId="0" borderId="0" xfId="0" applyFill="1" applyAlignment="1"/>
    <xf numFmtId="0" fontId="17" fillId="0" borderId="0" xfId="0" applyFont="1" applyAlignment="1"/>
    <xf numFmtId="0" fontId="48" fillId="4" borderId="0" xfId="0" applyFont="1" applyFill="1" applyAlignment="1"/>
    <xf numFmtId="0" fontId="39" fillId="0" borderId="0" xfId="0" applyFont="1" applyAlignment="1"/>
    <xf numFmtId="0" fontId="49" fillId="0" borderId="0" xfId="0" applyFont="1" applyAlignment="1">
      <alignment vertical="top"/>
    </xf>
    <xf numFmtId="0" fontId="50" fillId="0" borderId="0" xfId="0" applyFont="1" applyAlignment="1">
      <alignment vertical="top" wrapText="1"/>
    </xf>
    <xf numFmtId="0" fontId="51" fillId="0" borderId="0" xfId="0" applyFont="1" applyAlignment="1">
      <alignment horizontal="center"/>
    </xf>
    <xf numFmtId="0" fontId="52" fillId="0" borderId="0" xfId="0" applyFont="1" applyAlignment="1"/>
    <xf numFmtId="0" fontId="53" fillId="2" borderId="0" xfId="0" applyFont="1" applyFill="1" applyAlignment="1">
      <alignment vertical="top"/>
    </xf>
    <xf numFmtId="0" fontId="53" fillId="2" borderId="0" xfId="0" applyFont="1" applyFill="1" applyAlignment="1"/>
    <xf numFmtId="0" fontId="53" fillId="4" borderId="0" xfId="0" applyFont="1" applyFill="1" applyAlignment="1"/>
    <xf numFmtId="0" fontId="54" fillId="4" borderId="0" xfId="0" applyFont="1" applyFill="1" applyAlignment="1"/>
    <xf numFmtId="14" fontId="51" fillId="0" borderId="0" xfId="0" applyNumberFormat="1" applyFont="1" applyAlignment="1">
      <alignment horizontal="center"/>
    </xf>
    <xf numFmtId="17" fontId="53" fillId="3" borderId="0" xfId="0" applyNumberFormat="1" applyFont="1" applyFill="1" applyAlignment="1"/>
    <xf numFmtId="2" fontId="51" fillId="5" borderId="0" xfId="0" applyNumberFormat="1" applyFont="1" applyFill="1" applyAlignment="1">
      <alignment horizontal="center" vertical="center"/>
    </xf>
    <xf numFmtId="49" fontId="51" fillId="0" borderId="1" xfId="0" applyNumberFormat="1" applyFont="1" applyBorder="1" applyAlignment="1">
      <alignment horizontal="center" vertical="center"/>
    </xf>
    <xf numFmtId="0" fontId="52" fillId="0" borderId="1" xfId="0" applyFont="1" applyBorder="1" applyAlignment="1"/>
    <xf numFmtId="0" fontId="53" fillId="2" borderId="1" xfId="0" quotePrefix="1" applyFont="1" applyFill="1" applyBorder="1" applyAlignment="1">
      <alignment horizontal="right"/>
    </xf>
    <xf numFmtId="0" fontId="53" fillId="2" borderId="1" xfId="0" applyFont="1" applyFill="1" applyBorder="1" applyAlignment="1">
      <alignment horizontal="center"/>
    </xf>
    <xf numFmtId="0" fontId="53" fillId="3" borderId="1" xfId="0" applyFont="1" applyFill="1" applyBorder="1" applyAlignment="1">
      <alignment horizontal="left"/>
    </xf>
    <xf numFmtId="0" fontId="53" fillId="4" borderId="1" xfId="0" applyFont="1" applyFill="1" applyBorder="1" applyAlignment="1">
      <alignment horizontal="center"/>
    </xf>
    <xf numFmtId="0" fontId="53" fillId="4" borderId="1" xfId="0" applyFont="1" applyFill="1" applyBorder="1" applyAlignment="1">
      <alignment horizontal="left"/>
    </xf>
    <xf numFmtId="2" fontId="51" fillId="5" borderId="1" xfId="0" applyNumberFormat="1" applyFont="1" applyFill="1" applyBorder="1" applyAlignment="1">
      <alignment horizontal="left" vertical="center"/>
    </xf>
    <xf numFmtId="0" fontId="51" fillId="0" borderId="0" xfId="0" applyFont="1" applyAlignment="1">
      <alignment vertical="center"/>
    </xf>
    <xf numFmtId="0" fontId="52" fillId="0" borderId="0" xfId="0" applyFont="1" applyAlignment="1">
      <alignment horizontal="center" vertical="center"/>
    </xf>
    <xf numFmtId="0" fontId="52" fillId="0" borderId="0" xfId="0" applyFont="1" applyAlignment="1">
      <alignment vertical="center"/>
    </xf>
    <xf numFmtId="0" fontId="52" fillId="2" borderId="0" xfId="0" applyFont="1" applyFill="1" applyAlignment="1"/>
    <xf numFmtId="0" fontId="52" fillId="3" borderId="0" xfId="0" applyFont="1" applyFill="1" applyAlignment="1"/>
    <xf numFmtId="2" fontId="55" fillId="5" borderId="0" xfId="0" applyNumberFormat="1" applyFont="1" applyFill="1" applyAlignment="1">
      <alignment horizontal="center" vertical="center"/>
    </xf>
    <xf numFmtId="2" fontId="52" fillId="0" borderId="0" xfId="0" applyNumberFormat="1" applyFont="1" applyAlignment="1">
      <alignment horizontal="center" vertical="center"/>
    </xf>
    <xf numFmtId="0" fontId="52" fillId="0" borderId="0" xfId="0" applyFont="1" applyAlignment="1">
      <alignment horizontal="center"/>
    </xf>
    <xf numFmtId="2" fontId="52" fillId="2" borderId="0" xfId="0" applyNumberFormat="1" applyFont="1" applyFill="1" applyAlignment="1">
      <alignment horizontal="center" vertical="center"/>
    </xf>
    <xf numFmtId="2" fontId="52" fillId="3" borderId="0" xfId="0" applyNumberFormat="1" applyFont="1" applyFill="1" applyAlignment="1">
      <alignment horizontal="center" vertical="center"/>
    </xf>
    <xf numFmtId="2" fontId="52" fillId="4" borderId="0" xfId="0" applyNumberFormat="1" applyFont="1" applyFill="1" applyAlignment="1">
      <alignment horizontal="center" vertical="center"/>
    </xf>
    <xf numFmtId="2" fontId="52" fillId="5" borderId="0" xfId="0" applyNumberFormat="1" applyFont="1" applyFill="1" applyAlignment="1">
      <alignment horizontal="center" vertical="center"/>
    </xf>
    <xf numFmtId="2" fontId="55" fillId="0" borderId="0" xfId="0" applyNumberFormat="1" applyFont="1" applyAlignment="1">
      <alignment horizontal="center" vertical="center"/>
    </xf>
    <xf numFmtId="0" fontId="52" fillId="0" borderId="1" xfId="0" applyFont="1" applyBorder="1" applyAlignment="1">
      <alignment vertical="center"/>
    </xf>
    <xf numFmtId="2" fontId="52" fillId="0" borderId="1" xfId="0" applyNumberFormat="1" applyFont="1" applyBorder="1" applyAlignment="1">
      <alignment horizontal="center" vertical="center"/>
    </xf>
    <xf numFmtId="2" fontId="55" fillId="0" borderId="1" xfId="0" applyNumberFormat="1" applyFont="1" applyBorder="1" applyAlignment="1">
      <alignment horizontal="center" vertical="center"/>
    </xf>
    <xf numFmtId="2" fontId="52" fillId="2" borderId="1" xfId="0" applyNumberFormat="1" applyFont="1" applyFill="1" applyBorder="1" applyAlignment="1">
      <alignment horizontal="center" vertical="center"/>
    </xf>
    <xf numFmtId="2" fontId="52" fillId="3" borderId="1" xfId="0" applyNumberFormat="1" applyFont="1" applyFill="1" applyBorder="1" applyAlignment="1">
      <alignment horizontal="center" vertical="center"/>
    </xf>
    <xf numFmtId="2" fontId="52" fillId="4" borderId="1" xfId="0" applyNumberFormat="1" applyFont="1" applyFill="1" applyBorder="1" applyAlignment="1">
      <alignment horizontal="center" vertical="center"/>
    </xf>
    <xf numFmtId="2" fontId="52" fillId="5" borderId="1" xfId="0" applyNumberFormat="1" applyFont="1" applyFill="1" applyBorder="1" applyAlignment="1">
      <alignment horizontal="center" vertical="center"/>
    </xf>
    <xf numFmtId="2" fontId="51" fillId="0" borderId="0" xfId="0" applyNumberFormat="1" applyFont="1" applyAlignment="1">
      <alignment horizontal="center" vertical="center"/>
    </xf>
    <xf numFmtId="2" fontId="51" fillId="2" borderId="0" xfId="0" applyNumberFormat="1" applyFont="1" applyFill="1" applyAlignment="1">
      <alignment horizontal="center" vertical="center"/>
    </xf>
    <xf numFmtId="2" fontId="51" fillId="3" borderId="0" xfId="0" applyNumberFormat="1" applyFont="1" applyFill="1" applyAlignment="1">
      <alignment horizontal="center" vertical="center"/>
    </xf>
    <xf numFmtId="2" fontId="51" fillId="4" borderId="0" xfId="0" applyNumberFormat="1" applyFont="1" applyFill="1" applyAlignment="1">
      <alignment horizontal="center" vertical="center"/>
    </xf>
    <xf numFmtId="0" fontId="52" fillId="2" borderId="0" xfId="0" applyFont="1" applyFill="1" applyAlignment="1">
      <alignment horizontal="center" vertical="center"/>
    </xf>
    <xf numFmtId="2" fontId="52" fillId="3" borderId="0" xfId="0" applyNumberFormat="1" applyFont="1" applyFill="1" applyAlignment="1">
      <alignment horizontal="center"/>
    </xf>
    <xf numFmtId="0" fontId="52" fillId="4" borderId="0" xfId="0" applyFont="1" applyFill="1" applyAlignment="1">
      <alignment horizontal="center" vertical="center"/>
    </xf>
    <xf numFmtId="2" fontId="52" fillId="4" borderId="0" xfId="0" applyNumberFormat="1" applyFont="1" applyFill="1" applyAlignment="1">
      <alignment horizontal="center"/>
    </xf>
    <xf numFmtId="0" fontId="52" fillId="4" borderId="0" xfId="0" applyFont="1" applyFill="1" applyAlignment="1">
      <alignment horizontal="center"/>
    </xf>
    <xf numFmtId="2" fontId="52" fillId="0" borderId="0" xfId="0" applyNumberFormat="1" applyFont="1" applyFill="1" applyAlignment="1">
      <alignment horizontal="center" vertical="center"/>
    </xf>
    <xf numFmtId="2" fontId="55" fillId="0" borderId="0" xfId="0" applyNumberFormat="1" applyFont="1" applyFill="1" applyAlignment="1">
      <alignment horizontal="center" vertical="center"/>
    </xf>
    <xf numFmtId="0" fontId="52" fillId="0" borderId="1" xfId="0" applyFont="1" applyBorder="1" applyAlignment="1">
      <alignment vertical="center" wrapText="1"/>
    </xf>
    <xf numFmtId="2" fontId="52" fillId="0" borderId="1" xfId="0" applyNumberFormat="1" applyFont="1" applyFill="1" applyBorder="1" applyAlignment="1">
      <alignment horizontal="center" vertical="center"/>
    </xf>
    <xf numFmtId="2" fontId="56" fillId="0" borderId="0" xfId="0" applyNumberFormat="1" applyFont="1" applyAlignment="1">
      <alignment horizontal="center" vertical="center"/>
    </xf>
    <xf numFmtId="0" fontId="52" fillId="3" borderId="0" xfId="0" applyFont="1" applyFill="1" applyAlignment="1">
      <alignment horizontal="center"/>
    </xf>
    <xf numFmtId="0" fontId="52" fillId="5" borderId="0" xfId="0" applyFont="1" applyFill="1" applyAlignment="1">
      <alignment horizontal="center"/>
    </xf>
    <xf numFmtId="0" fontId="51" fillId="0" borderId="0" xfId="0" applyFont="1" applyAlignment="1">
      <alignment vertical="center" wrapText="1"/>
    </xf>
    <xf numFmtId="0" fontId="57" fillId="0" borderId="0" xfId="0" applyFont="1" applyAlignment="1">
      <alignment horizontal="center"/>
    </xf>
    <xf numFmtId="0" fontId="53" fillId="4" borderId="0" xfId="0" applyFont="1" applyFill="1" applyAlignment="1">
      <alignment horizontal="left"/>
    </xf>
    <xf numFmtId="2" fontId="51" fillId="5" borderId="0" xfId="0" applyNumberFormat="1" applyFont="1" applyFill="1" applyAlignment="1">
      <alignment horizontal="left" wrapText="1"/>
    </xf>
    <xf numFmtId="0" fontId="53" fillId="3" borderId="0" xfId="0" applyFont="1" applyFill="1" applyAlignment="1">
      <alignment horizontal="left" wrapText="1"/>
    </xf>
    <xf numFmtId="0" fontId="49" fillId="0" borderId="0" xfId="2" applyFont="1" applyAlignment="1">
      <alignment vertical="top"/>
    </xf>
    <xf numFmtId="0" fontId="57" fillId="0" borderId="0" xfId="2" applyFont="1" applyAlignment="1">
      <alignment horizontal="center"/>
    </xf>
    <xf numFmtId="0" fontId="57" fillId="0" borderId="0" xfId="2" applyFont="1" applyAlignment="1"/>
    <xf numFmtId="0" fontId="48" fillId="0" borderId="0" xfId="2" applyFont="1" applyAlignment="1"/>
    <xf numFmtId="0" fontId="57" fillId="0" borderId="0" xfId="2" applyFont="1" applyFill="1" applyAlignment="1"/>
    <xf numFmtId="0" fontId="57" fillId="0" borderId="0" xfId="2" applyFont="1"/>
    <xf numFmtId="0" fontId="58" fillId="0" borderId="0" xfId="2" applyFont="1" applyFill="1"/>
    <xf numFmtId="0" fontId="58" fillId="0" borderId="0" xfId="2" applyFont="1"/>
    <xf numFmtId="0" fontId="60" fillId="0" borderId="0" xfId="2" applyFont="1" applyAlignment="1"/>
    <xf numFmtId="0" fontId="50" fillId="0" borderId="0" xfId="2" applyFont="1" applyAlignment="1">
      <alignment vertical="top" wrapText="1"/>
    </xf>
    <xf numFmtId="0" fontId="51" fillId="0" borderId="0" xfId="2" applyFont="1" applyAlignment="1">
      <alignment horizontal="center"/>
    </xf>
    <xf numFmtId="2" fontId="58" fillId="0" borderId="0" xfId="2" applyNumberFormat="1" applyFont="1" applyFill="1" applyAlignment="1">
      <alignment horizontal="center" vertical="center"/>
    </xf>
    <xf numFmtId="0" fontId="53" fillId="2" borderId="0" xfId="2" applyFont="1" applyFill="1" applyAlignment="1">
      <alignment horizontal="center" vertical="top" wrapText="1"/>
    </xf>
    <xf numFmtId="0" fontId="53" fillId="0" borderId="0" xfId="2" applyFont="1" applyFill="1" applyBorder="1" applyAlignment="1"/>
    <xf numFmtId="2" fontId="52" fillId="0" borderId="0" xfId="2" applyNumberFormat="1" applyFont="1" applyFill="1" applyBorder="1" applyAlignment="1">
      <alignment horizontal="center" vertical="center"/>
    </xf>
    <xf numFmtId="2" fontId="51" fillId="0" borderId="0" xfId="2" applyNumberFormat="1" applyFont="1" applyFill="1" applyBorder="1" applyAlignment="1">
      <alignment horizontal="center" wrapText="1"/>
    </xf>
    <xf numFmtId="0" fontId="58" fillId="0" borderId="0" xfId="2" applyFont="1" applyAlignment="1"/>
    <xf numFmtId="14" fontId="51" fillId="0" borderId="0" xfId="2" applyNumberFormat="1" applyFont="1" applyAlignment="1">
      <alignment horizontal="center"/>
    </xf>
    <xf numFmtId="0" fontId="53" fillId="2" borderId="0" xfId="2" applyFont="1" applyFill="1" applyAlignment="1">
      <alignment horizontal="center"/>
    </xf>
    <xf numFmtId="2" fontId="51" fillId="0" borderId="0" xfId="2" applyNumberFormat="1" applyFont="1" applyFill="1" applyBorder="1" applyAlignment="1">
      <alignment horizontal="center" vertical="center"/>
    </xf>
    <xf numFmtId="49" fontId="51" fillId="0" borderId="1" xfId="2" applyNumberFormat="1" applyFont="1" applyBorder="1" applyAlignment="1">
      <alignment horizontal="center" vertical="center"/>
    </xf>
    <xf numFmtId="0" fontId="60" fillId="0" borderId="1" xfId="2" applyFont="1" applyFill="1" applyBorder="1" applyAlignment="1">
      <alignment horizontal="left"/>
    </xf>
    <xf numFmtId="0" fontId="53" fillId="2" borderId="1" xfId="2" applyFont="1" applyFill="1" applyBorder="1" applyAlignment="1">
      <alignment horizontal="center"/>
    </xf>
    <xf numFmtId="0" fontId="53" fillId="0" borderId="0" xfId="2" applyFont="1" applyFill="1" applyBorder="1" applyAlignment="1">
      <alignment horizontal="center"/>
    </xf>
    <xf numFmtId="0" fontId="53" fillId="0" borderId="0" xfId="2" applyFont="1" applyFill="1" applyBorder="1" applyAlignment="1">
      <alignment horizontal="left"/>
    </xf>
    <xf numFmtId="1" fontId="51" fillId="0" borderId="0" xfId="2" applyNumberFormat="1" applyFont="1" applyFill="1" applyBorder="1" applyAlignment="1">
      <alignment horizontal="center" vertical="center"/>
    </xf>
    <xf numFmtId="0" fontId="51" fillId="0" borderId="0" xfId="2" applyFont="1" applyAlignment="1">
      <alignment vertical="center"/>
    </xf>
    <xf numFmtId="0" fontId="52" fillId="0" borderId="0" xfId="2" applyFont="1" applyAlignment="1">
      <alignment vertical="center"/>
    </xf>
    <xf numFmtId="0" fontId="62" fillId="0" borderId="0" xfId="2" applyFont="1" applyFill="1" applyAlignment="1"/>
    <xf numFmtId="0" fontId="62" fillId="2" borderId="0" xfId="2" applyFont="1" applyFill="1" applyAlignment="1"/>
    <xf numFmtId="0" fontId="62" fillId="0" borderId="0" xfId="2" applyFont="1" applyFill="1" applyBorder="1" applyAlignment="1"/>
    <xf numFmtId="2" fontId="55" fillId="0" borderId="0" xfId="2" applyNumberFormat="1" applyFont="1" applyFill="1" applyBorder="1" applyAlignment="1">
      <alignment horizontal="center" vertical="center"/>
    </xf>
    <xf numFmtId="2" fontId="52" fillId="0" borderId="0" xfId="2" applyNumberFormat="1" applyFont="1" applyAlignment="1">
      <alignment horizontal="center" vertical="center"/>
    </xf>
    <xf numFmtId="2" fontId="52" fillId="0" borderId="0" xfId="2" applyNumberFormat="1" applyFont="1" applyFill="1" applyAlignment="1">
      <alignment horizontal="center" vertical="center"/>
    </xf>
    <xf numFmtId="2" fontId="52" fillId="2" borderId="0" xfId="2" applyNumberFormat="1" applyFont="1" applyFill="1" applyAlignment="1">
      <alignment horizontal="center" vertical="center"/>
    </xf>
    <xf numFmtId="2" fontId="55" fillId="0" borderId="0" xfId="2" applyNumberFormat="1" applyFont="1" applyAlignment="1">
      <alignment horizontal="center" vertical="center"/>
    </xf>
    <xf numFmtId="0" fontId="52" fillId="0" borderId="1" xfId="2" applyFont="1" applyBorder="1" applyAlignment="1">
      <alignment vertical="center"/>
    </xf>
    <xf numFmtId="2" fontId="55" fillId="0" borderId="1" xfId="2" applyNumberFormat="1" applyFont="1" applyBorder="1" applyAlignment="1">
      <alignment horizontal="center" vertical="center"/>
    </xf>
    <xf numFmtId="2" fontId="52" fillId="0" borderId="1" xfId="2" applyNumberFormat="1" applyFont="1" applyFill="1" applyBorder="1" applyAlignment="1">
      <alignment horizontal="center" vertical="center"/>
    </xf>
    <xf numFmtId="2" fontId="52" fillId="2" borderId="1" xfId="2" applyNumberFormat="1" applyFont="1" applyFill="1" applyBorder="1" applyAlignment="1">
      <alignment horizontal="center" vertical="center"/>
    </xf>
    <xf numFmtId="2" fontId="51" fillId="0" borderId="0" xfId="2" applyNumberFormat="1" applyFont="1" applyAlignment="1">
      <alignment horizontal="center" vertical="center"/>
    </xf>
    <xf numFmtId="2" fontId="51" fillId="0" borderId="0" xfId="2" applyNumberFormat="1" applyFont="1" applyFill="1" applyAlignment="1">
      <alignment horizontal="center" vertical="center"/>
    </xf>
    <xf numFmtId="2" fontId="51" fillId="2" borderId="0" xfId="2" applyNumberFormat="1" applyFont="1" applyFill="1" applyAlignment="1">
      <alignment horizontal="center" vertical="center"/>
    </xf>
    <xf numFmtId="0" fontId="62" fillId="0" borderId="0" xfId="2" applyFont="1"/>
    <xf numFmtId="0" fontId="52" fillId="0" borderId="0" xfId="2" applyFont="1" applyFill="1" applyAlignment="1">
      <alignment horizontal="center" vertical="center"/>
    </xf>
    <xf numFmtId="0" fontId="62" fillId="0" borderId="0" xfId="2" applyFont="1" applyFill="1" applyBorder="1"/>
    <xf numFmtId="0" fontId="52" fillId="0" borderId="0" xfId="2" applyFont="1" applyFill="1" applyBorder="1" applyAlignment="1">
      <alignment horizontal="center" vertical="center"/>
    </xf>
    <xf numFmtId="0" fontId="52" fillId="0" borderId="0" xfId="2" applyFont="1" applyAlignment="1">
      <alignment horizontal="center" vertical="center"/>
    </xf>
    <xf numFmtId="0" fontId="51" fillId="2" borderId="0" xfId="2" applyFont="1" applyFill="1" applyAlignment="1">
      <alignment horizontal="center" vertical="center"/>
    </xf>
    <xf numFmtId="0" fontId="51" fillId="0" borderId="0" xfId="2" applyFont="1" applyFill="1" applyBorder="1" applyAlignment="1">
      <alignment horizontal="center" vertical="center"/>
    </xf>
    <xf numFmtId="2" fontId="62" fillId="0" borderId="0" xfId="2" applyNumberFormat="1" applyFont="1" applyFill="1" applyAlignment="1">
      <alignment horizontal="center"/>
    </xf>
    <xf numFmtId="0" fontId="52" fillId="2" borderId="0" xfId="2" applyFont="1" applyFill="1" applyAlignment="1">
      <alignment horizontal="center" vertical="center"/>
    </xf>
    <xf numFmtId="2" fontId="62" fillId="0" borderId="0" xfId="2" applyNumberFormat="1" applyFont="1" applyFill="1" applyBorder="1" applyAlignment="1">
      <alignment horizontal="center"/>
    </xf>
    <xf numFmtId="2" fontId="63" fillId="0" borderId="0" xfId="2" applyNumberFormat="1" applyFont="1" applyFill="1" applyBorder="1" applyAlignment="1">
      <alignment horizontal="left" vertical="center"/>
    </xf>
    <xf numFmtId="0" fontId="52" fillId="0" borderId="1" xfId="2" applyFont="1" applyBorder="1" applyAlignment="1">
      <alignment vertical="center" wrapText="1"/>
    </xf>
    <xf numFmtId="2" fontId="56" fillId="0" borderId="0" xfId="2" applyNumberFormat="1" applyFont="1" applyAlignment="1">
      <alignment horizontal="center" vertical="center"/>
    </xf>
    <xf numFmtId="0" fontId="62" fillId="0" borderId="0" xfId="2" applyFont="1" applyFill="1" applyAlignment="1">
      <alignment horizontal="center"/>
    </xf>
    <xf numFmtId="0" fontId="62" fillId="0" borderId="0" xfId="2" applyFont="1" applyFill="1" applyBorder="1" applyAlignment="1">
      <alignment horizontal="center"/>
    </xf>
    <xf numFmtId="2" fontId="55" fillId="0" borderId="0" xfId="2" applyNumberFormat="1" applyFont="1" applyFill="1" applyAlignment="1">
      <alignment horizontal="center" vertical="center"/>
    </xf>
    <xf numFmtId="2" fontId="52" fillId="0" borderId="1" xfId="2" applyNumberFormat="1" applyFont="1" applyBorder="1" applyAlignment="1">
      <alignment horizontal="center" vertical="center"/>
    </xf>
    <xf numFmtId="0" fontId="51" fillId="0" borderId="0" xfId="2" applyFont="1" applyAlignment="1">
      <alignment vertical="center" wrapText="1"/>
    </xf>
    <xf numFmtId="0" fontId="64" fillId="0" borderId="0" xfId="2" applyFont="1"/>
    <xf numFmtId="0" fontId="62" fillId="0" borderId="0" xfId="2" applyFont="1" applyFill="1"/>
    <xf numFmtId="0" fontId="60" fillId="0" borderId="0" xfId="2" applyFont="1"/>
    <xf numFmtId="0" fontId="60" fillId="0" borderId="0" xfId="2" applyFont="1" applyAlignment="1">
      <alignment horizontal="center"/>
    </xf>
    <xf numFmtId="3" fontId="60" fillId="0" borderId="0" xfId="2" applyNumberFormat="1" applyFont="1" applyAlignment="1">
      <alignment horizontal="center"/>
    </xf>
    <xf numFmtId="0" fontId="52" fillId="6" borderId="0" xfId="2" applyFont="1" applyFill="1" applyAlignment="1">
      <alignment vertical="center"/>
    </xf>
    <xf numFmtId="2" fontId="52" fillId="6" borderId="0" xfId="2" applyNumberFormat="1" applyFont="1" applyFill="1" applyAlignment="1">
      <alignment horizontal="center" vertical="center"/>
    </xf>
    <xf numFmtId="0" fontId="52" fillId="6" borderId="1" xfId="2" applyFont="1" applyFill="1" applyBorder="1" applyAlignment="1">
      <alignment vertical="center"/>
    </xf>
    <xf numFmtId="2" fontId="52" fillId="6" borderId="1" xfId="2" applyNumberFormat="1" applyFont="1" applyFill="1" applyBorder="1" applyAlignment="1">
      <alignment horizontal="center" vertical="center"/>
    </xf>
    <xf numFmtId="0" fontId="65" fillId="0" borderId="0" xfId="2" applyFont="1"/>
    <xf numFmtId="0" fontId="66" fillId="0" borderId="0" xfId="2" applyFont="1"/>
    <xf numFmtId="3" fontId="66" fillId="0" borderId="0" xfId="2" applyNumberFormat="1" applyFont="1" applyAlignment="1">
      <alignment horizontal="right"/>
    </xf>
    <xf numFmtId="3" fontId="66" fillId="0" borderId="0" xfId="2" applyNumberFormat="1" applyFont="1" applyAlignment="1">
      <alignment horizontal="center"/>
    </xf>
    <xf numFmtId="0" fontId="50" fillId="0" borderId="0" xfId="2" applyFont="1" applyAlignment="1">
      <alignment horizontal="left" vertical="top" wrapText="1"/>
    </xf>
    <xf numFmtId="0" fontId="49" fillId="0" borderId="0" xfId="3" applyFont="1" applyAlignment="1">
      <alignment vertical="top"/>
    </xf>
    <xf numFmtId="0" fontId="4" fillId="0" borderId="0" xfId="3" applyFont="1" applyAlignment="1">
      <alignment horizontal="center"/>
    </xf>
    <xf numFmtId="0" fontId="4" fillId="0" borderId="0" xfId="3" applyFont="1" applyAlignment="1"/>
    <xf numFmtId="0" fontId="48" fillId="0" borderId="0" xfId="3" applyFont="1" applyAlignment="1"/>
    <xf numFmtId="0" fontId="4" fillId="0" borderId="0" xfId="3" applyFont="1" applyFill="1" applyAlignment="1"/>
    <xf numFmtId="0" fontId="4" fillId="0" borderId="0" xfId="3" applyFont="1"/>
    <xf numFmtId="0" fontId="58" fillId="0" borderId="0" xfId="3" applyFont="1" applyFill="1"/>
    <xf numFmtId="0" fontId="58" fillId="0" borderId="0" xfId="3" applyFont="1"/>
    <xf numFmtId="0" fontId="60" fillId="0" borderId="0" xfId="3" applyFont="1" applyAlignment="1"/>
    <xf numFmtId="0" fontId="50" fillId="0" borderId="0" xfId="3" applyFont="1" applyAlignment="1">
      <alignment horizontal="left" vertical="top" wrapText="1"/>
    </xf>
    <xf numFmtId="0" fontId="51" fillId="0" borderId="0" xfId="3" applyFont="1" applyAlignment="1">
      <alignment horizontal="center"/>
    </xf>
    <xf numFmtId="2" fontId="58" fillId="0" borderId="0" xfId="3" applyNumberFormat="1" applyFont="1" applyFill="1" applyAlignment="1">
      <alignment horizontal="center" vertical="center"/>
    </xf>
    <xf numFmtId="0" fontId="53" fillId="2" borderId="0" xfId="3" applyFont="1" applyFill="1" applyAlignment="1">
      <alignment horizontal="center" vertical="top" wrapText="1"/>
    </xf>
    <xf numFmtId="0" fontId="53" fillId="0" borderId="0" xfId="3" applyFont="1" applyFill="1" applyBorder="1" applyAlignment="1"/>
    <xf numFmtId="2" fontId="52" fillId="0" borderId="0" xfId="3" applyNumberFormat="1" applyFont="1" applyFill="1" applyBorder="1" applyAlignment="1">
      <alignment horizontal="center" vertical="center"/>
    </xf>
    <xf numFmtId="2" fontId="51" fillId="0" borderId="0" xfId="3" applyNumberFormat="1" applyFont="1" applyFill="1" applyBorder="1" applyAlignment="1">
      <alignment horizontal="center" wrapText="1"/>
    </xf>
    <xf numFmtId="0" fontId="58" fillId="0" borderId="0" xfId="3" applyFont="1" applyAlignment="1"/>
    <xf numFmtId="14" fontId="51" fillId="0" borderId="0" xfId="3" applyNumberFormat="1" applyFont="1" applyAlignment="1">
      <alignment horizontal="center"/>
    </xf>
    <xf numFmtId="0" fontId="53" fillId="2" borderId="0" xfId="3" applyFont="1" applyFill="1" applyAlignment="1">
      <alignment horizontal="center"/>
    </xf>
    <xf numFmtId="2" fontId="51" fillId="0" borderId="0" xfId="3" applyNumberFormat="1" applyFont="1" applyFill="1" applyBorder="1" applyAlignment="1">
      <alignment horizontal="center" vertical="center"/>
    </xf>
    <xf numFmtId="49" fontId="51" fillId="0" borderId="1" xfId="3" applyNumberFormat="1" applyFont="1" applyBorder="1" applyAlignment="1">
      <alignment horizontal="center" vertical="center"/>
    </xf>
    <xf numFmtId="0" fontId="60" fillId="0" borderId="1" xfId="3" applyFont="1" applyFill="1" applyBorder="1" applyAlignment="1">
      <alignment horizontal="left"/>
    </xf>
    <xf numFmtId="0" fontId="53" fillId="2" borderId="1" xfId="3" applyFont="1" applyFill="1" applyBorder="1" applyAlignment="1">
      <alignment horizontal="center"/>
    </xf>
    <xf numFmtId="0" fontId="53" fillId="0" borderId="0" xfId="3" applyFont="1" applyFill="1" applyBorder="1" applyAlignment="1">
      <alignment horizontal="center"/>
    </xf>
    <xf numFmtId="0" fontId="53" fillId="0" borderId="0" xfId="3" applyFont="1" applyFill="1" applyBorder="1" applyAlignment="1">
      <alignment horizontal="left"/>
    </xf>
    <xf numFmtId="1" fontId="51" fillId="0" borderId="0" xfId="3" applyNumberFormat="1" applyFont="1" applyFill="1" applyBorder="1" applyAlignment="1">
      <alignment horizontal="center" vertical="center"/>
    </xf>
    <xf numFmtId="0" fontId="51" fillId="0" borderId="0" xfId="3" applyFont="1" applyAlignment="1">
      <alignment vertical="center"/>
    </xf>
    <xf numFmtId="0" fontId="52" fillId="0" borderId="0" xfId="3" applyFont="1" applyAlignment="1">
      <alignment vertical="center"/>
    </xf>
    <xf numFmtId="0" fontId="62" fillId="0" borderId="0" xfId="3" applyFont="1" applyFill="1" applyAlignment="1"/>
    <xf numFmtId="0" fontId="62" fillId="2" borderId="0" xfId="3" applyFont="1" applyFill="1" applyAlignment="1"/>
    <xf numFmtId="0" fontId="62" fillId="0" borderId="0" xfId="3" applyFont="1" applyFill="1" applyBorder="1" applyAlignment="1"/>
    <xf numFmtId="2" fontId="55" fillId="0" borderId="0" xfId="3" applyNumberFormat="1" applyFont="1" applyFill="1" applyBorder="1" applyAlignment="1">
      <alignment horizontal="center" vertical="center"/>
    </xf>
    <xf numFmtId="2" fontId="52" fillId="0" borderId="0" xfId="3" applyNumberFormat="1" applyFont="1" applyAlignment="1">
      <alignment horizontal="center" vertical="center"/>
    </xf>
    <xf numFmtId="2" fontId="52" fillId="0" borderId="0" xfId="3" applyNumberFormat="1" applyFont="1" applyFill="1" applyAlignment="1">
      <alignment horizontal="center" vertical="center"/>
    </xf>
    <xf numFmtId="2" fontId="52" fillId="2" borderId="0" xfId="3" applyNumberFormat="1" applyFont="1" applyFill="1" applyAlignment="1">
      <alignment horizontal="center" vertical="center"/>
    </xf>
    <xf numFmtId="2" fontId="55" fillId="0" borderId="0" xfId="3" applyNumberFormat="1" applyFont="1" applyAlignment="1">
      <alignment horizontal="center" vertical="center"/>
    </xf>
    <xf numFmtId="0" fontId="52" fillId="0" borderId="1" xfId="3" applyFont="1" applyBorder="1" applyAlignment="1">
      <alignment vertical="center"/>
    </xf>
    <xf numFmtId="2" fontId="52" fillId="0" borderId="1" xfId="3" applyNumberFormat="1" applyFont="1" applyBorder="1" applyAlignment="1">
      <alignment horizontal="center" vertical="center"/>
    </xf>
    <xf numFmtId="2" fontId="55" fillId="0" borderId="1" xfId="3" applyNumberFormat="1" applyFont="1" applyBorder="1" applyAlignment="1">
      <alignment horizontal="center" vertical="center"/>
    </xf>
    <xf numFmtId="2" fontId="52" fillId="0" borderId="1" xfId="3" applyNumberFormat="1" applyFont="1" applyFill="1" applyBorder="1" applyAlignment="1">
      <alignment horizontal="center" vertical="center"/>
    </xf>
    <xf numFmtId="2" fontId="52" fillId="2" borderId="1" xfId="3" applyNumberFormat="1" applyFont="1" applyFill="1" applyBorder="1" applyAlignment="1">
      <alignment horizontal="center" vertical="center"/>
    </xf>
    <xf numFmtId="2" fontId="51" fillId="0" borderId="0" xfId="3" applyNumberFormat="1" applyFont="1" applyAlignment="1">
      <alignment horizontal="center" vertical="center"/>
    </xf>
    <xf numFmtId="2" fontId="51" fillId="0" borderId="0" xfId="3" applyNumberFormat="1" applyFont="1" applyFill="1" applyAlignment="1">
      <alignment horizontal="center" vertical="center"/>
    </xf>
    <xf numFmtId="2" fontId="51" fillId="2" borderId="0" xfId="3" applyNumberFormat="1" applyFont="1" applyFill="1" applyAlignment="1">
      <alignment horizontal="center" vertical="center"/>
    </xf>
    <xf numFmtId="0" fontId="62" fillId="0" borderId="0" xfId="3" applyFont="1"/>
    <xf numFmtId="0" fontId="52" fillId="0" borderId="0" xfId="3" applyFont="1" applyFill="1" applyAlignment="1">
      <alignment horizontal="center" vertical="center"/>
    </xf>
    <xf numFmtId="0" fontId="62" fillId="0" borderId="0" xfId="3" applyFont="1" applyFill="1" applyBorder="1"/>
    <xf numFmtId="0" fontId="52" fillId="0" borderId="0" xfId="3" applyFont="1" applyFill="1" applyBorder="1" applyAlignment="1">
      <alignment horizontal="center" vertical="center"/>
    </xf>
    <xf numFmtId="0" fontId="52" fillId="0" borderId="0" xfId="3" applyFont="1" applyAlignment="1">
      <alignment horizontal="center" vertical="center"/>
    </xf>
    <xf numFmtId="0" fontId="51" fillId="2" borderId="0" xfId="3" applyFont="1" applyFill="1" applyAlignment="1">
      <alignment horizontal="center" vertical="center"/>
    </xf>
    <xf numFmtId="0" fontId="51" fillId="0" borderId="0" xfId="3" applyFont="1" applyFill="1" applyBorder="1" applyAlignment="1">
      <alignment horizontal="center" vertical="center"/>
    </xf>
    <xf numFmtId="2" fontId="62" fillId="0" borderId="0" xfId="3" applyNumberFormat="1" applyFont="1" applyFill="1" applyAlignment="1">
      <alignment horizontal="center"/>
    </xf>
    <xf numFmtId="0" fontId="52" fillId="2" borderId="0" xfId="3" applyFont="1" applyFill="1" applyAlignment="1">
      <alignment horizontal="center" vertical="center"/>
    </xf>
    <xf numFmtId="2" fontId="62" fillId="0" borderId="0" xfId="3" applyNumberFormat="1" applyFont="1" applyFill="1" applyBorder="1" applyAlignment="1">
      <alignment horizontal="center"/>
    </xf>
    <xf numFmtId="2" fontId="63" fillId="0" borderId="0" xfId="3" applyNumberFormat="1" applyFont="1" applyFill="1" applyBorder="1" applyAlignment="1">
      <alignment horizontal="left" vertical="center"/>
    </xf>
    <xf numFmtId="2" fontId="55" fillId="0" borderId="0" xfId="3" applyNumberFormat="1" applyFont="1" applyFill="1" applyAlignment="1">
      <alignment horizontal="center" vertical="center"/>
    </xf>
    <xf numFmtId="0" fontId="52" fillId="0" borderId="1" xfId="3" applyFont="1" applyBorder="1" applyAlignment="1">
      <alignment vertical="center" wrapText="1"/>
    </xf>
    <xf numFmtId="2" fontId="56" fillId="0" borderId="0" xfId="3" applyNumberFormat="1" applyFont="1" applyAlignment="1">
      <alignment horizontal="center" vertical="center"/>
    </xf>
    <xf numFmtId="0" fontId="62" fillId="0" borderId="0" xfId="3" applyFont="1" applyFill="1" applyAlignment="1">
      <alignment horizontal="center"/>
    </xf>
    <xf numFmtId="0" fontId="62" fillId="0" borderId="0" xfId="3" applyFont="1" applyFill="1" applyBorder="1" applyAlignment="1">
      <alignment horizontal="center"/>
    </xf>
    <xf numFmtId="0" fontId="51" fillId="0" borderId="0" xfId="3" applyFont="1" applyAlignment="1">
      <alignment vertical="center" wrapText="1"/>
    </xf>
    <xf numFmtId="0" fontId="62" fillId="0" borderId="0" xfId="3" applyFont="1" applyFill="1"/>
    <xf numFmtId="0" fontId="60" fillId="0" borderId="0" xfId="3" applyFont="1"/>
    <xf numFmtId="0" fontId="60" fillId="0" borderId="0" xfId="3" applyFont="1" applyAlignment="1">
      <alignment horizontal="center"/>
    </xf>
    <xf numFmtId="3" fontId="60" fillId="0" borderId="0" xfId="3" applyNumberFormat="1" applyFont="1" applyAlignment="1">
      <alignment horizontal="center"/>
    </xf>
    <xf numFmtId="0" fontId="52" fillId="6" borderId="0" xfId="3" applyFont="1" applyFill="1" applyAlignment="1">
      <alignment vertical="center"/>
    </xf>
    <xf numFmtId="2" fontId="52" fillId="6" borderId="0" xfId="3" applyNumberFormat="1" applyFont="1" applyFill="1" applyAlignment="1">
      <alignment horizontal="center" vertical="center"/>
    </xf>
    <xf numFmtId="0" fontId="52" fillId="6" borderId="1" xfId="3" applyFont="1" applyFill="1" applyBorder="1" applyAlignment="1">
      <alignment vertical="center"/>
    </xf>
    <xf numFmtId="2" fontId="52" fillId="6" borderId="1" xfId="3" applyNumberFormat="1" applyFont="1" applyFill="1" applyBorder="1" applyAlignment="1">
      <alignment horizontal="center" vertical="center"/>
    </xf>
    <xf numFmtId="0" fontId="65" fillId="0" borderId="0" xfId="3" applyFont="1"/>
    <xf numFmtId="0" fontId="66" fillId="0" borderId="0" xfId="3" applyFont="1"/>
    <xf numFmtId="3" fontId="66" fillId="0" borderId="0" xfId="3" applyNumberFormat="1" applyFont="1" applyAlignment="1">
      <alignment horizontal="right"/>
    </xf>
    <xf numFmtId="3" fontId="66" fillId="0" borderId="0" xfId="3" applyNumberFormat="1" applyFont="1" applyAlignment="1">
      <alignment horizontal="center"/>
    </xf>
    <xf numFmtId="0" fontId="49" fillId="0" borderId="0" xfId="4" applyFont="1" applyAlignment="1">
      <alignment vertical="top"/>
    </xf>
    <xf numFmtId="0" fontId="3" fillId="0" borderId="0" xfId="4" applyFont="1" applyAlignment="1">
      <alignment horizontal="center"/>
    </xf>
    <xf numFmtId="0" fontId="3" fillId="0" borderId="0" xfId="4" applyFont="1" applyAlignment="1"/>
    <xf numFmtId="0" fontId="48" fillId="0" borderId="0" xfId="4" applyFont="1" applyAlignment="1"/>
    <xf numFmtId="0" fontId="3" fillId="0" borderId="0" xfId="4" applyFont="1" applyFill="1" applyAlignment="1"/>
    <xf numFmtId="0" fontId="3" fillId="0" borderId="0" xfId="4" applyFont="1"/>
    <xf numFmtId="0" fontId="58" fillId="0" borderId="0" xfId="4" applyFont="1" applyFill="1"/>
    <xf numFmtId="0" fontId="58" fillId="0" borderId="0" xfId="4" applyFont="1"/>
    <xf numFmtId="0" fontId="60" fillId="0" borderId="0" xfId="4" applyFont="1" applyAlignment="1"/>
    <xf numFmtId="0" fontId="50" fillId="0" borderId="0" xfId="4" applyFont="1" applyAlignment="1">
      <alignment horizontal="left" vertical="top" wrapText="1"/>
    </xf>
    <xf numFmtId="0" fontId="51" fillId="0" borderId="0" xfId="4" applyFont="1" applyAlignment="1">
      <alignment horizontal="center"/>
    </xf>
    <xf numFmtId="2" fontId="58" fillId="0" borderId="0" xfId="4" applyNumberFormat="1" applyFont="1" applyFill="1" applyAlignment="1">
      <alignment horizontal="center" vertical="center"/>
    </xf>
    <xf numFmtId="0" fontId="53" fillId="2" borderId="0" xfId="4" applyFont="1" applyFill="1" applyAlignment="1">
      <alignment horizontal="center" vertical="top" wrapText="1"/>
    </xf>
    <xf numFmtId="0" fontId="53" fillId="2" borderId="2" xfId="4" applyFont="1" applyFill="1" applyBorder="1" applyAlignment="1">
      <alignment horizontal="center" vertical="top" wrapText="1"/>
    </xf>
    <xf numFmtId="2" fontId="52" fillId="0" borderId="0" xfId="4" applyNumberFormat="1" applyFont="1" applyFill="1" applyBorder="1" applyAlignment="1">
      <alignment horizontal="center" vertical="center"/>
    </xf>
    <xf numFmtId="0" fontId="58" fillId="0" borderId="0" xfId="4" applyFont="1" applyAlignment="1"/>
    <xf numFmtId="14" fontId="51" fillId="0" borderId="0" xfId="4" applyNumberFormat="1" applyFont="1" applyAlignment="1">
      <alignment horizontal="center"/>
    </xf>
    <xf numFmtId="0" fontId="53" fillId="2" borderId="0" xfId="4" applyFont="1" applyFill="1" applyAlignment="1">
      <alignment horizontal="center"/>
    </xf>
    <xf numFmtId="0" fontId="53" fillId="2" borderId="2" xfId="4" applyFont="1" applyFill="1" applyBorder="1" applyAlignment="1">
      <alignment horizontal="center"/>
    </xf>
    <xf numFmtId="2" fontId="51" fillId="0" borderId="0" xfId="4" applyNumberFormat="1" applyFont="1" applyFill="1" applyBorder="1" applyAlignment="1">
      <alignment horizontal="center" vertical="center"/>
    </xf>
    <xf numFmtId="49" fontId="51" fillId="0" borderId="1" xfId="4" applyNumberFormat="1" applyFont="1" applyBorder="1" applyAlignment="1">
      <alignment horizontal="center" vertical="center"/>
    </xf>
    <xf numFmtId="0" fontId="60" fillId="0" borderId="1" xfId="4" applyFont="1" applyFill="1" applyBorder="1" applyAlignment="1">
      <alignment horizontal="left"/>
    </xf>
    <xf numFmtId="0" fontId="53" fillId="2" borderId="1" xfId="4" applyFont="1" applyFill="1" applyBorder="1" applyAlignment="1">
      <alignment horizontal="center"/>
    </xf>
    <xf numFmtId="0" fontId="53" fillId="2" borderId="3" xfId="4" applyFont="1" applyFill="1" applyBorder="1" applyAlignment="1">
      <alignment horizontal="center"/>
    </xf>
    <xf numFmtId="0" fontId="53" fillId="0" borderId="0" xfId="4" applyFont="1" applyFill="1" applyBorder="1" applyAlignment="1">
      <alignment horizontal="left"/>
    </xf>
    <xf numFmtId="1" fontId="51" fillId="0" borderId="0" xfId="4" applyNumberFormat="1" applyFont="1" applyFill="1" applyBorder="1" applyAlignment="1">
      <alignment horizontal="center" vertical="center"/>
    </xf>
    <xf numFmtId="0" fontId="51" fillId="0" borderId="0" xfId="4" applyFont="1" applyAlignment="1">
      <alignment vertical="center"/>
    </xf>
    <xf numFmtId="0" fontId="52" fillId="0" borderId="0" xfId="4" applyFont="1" applyAlignment="1">
      <alignment vertical="center"/>
    </xf>
    <xf numFmtId="0" fontId="62" fillId="0" borderId="0" xfId="4" applyFont="1" applyFill="1" applyAlignment="1"/>
    <xf numFmtId="0" fontId="62" fillId="2" borderId="0" xfId="4" applyFont="1" applyFill="1" applyAlignment="1"/>
    <xf numFmtId="0" fontId="62" fillId="2" borderId="2" xfId="4" applyFont="1" applyFill="1" applyBorder="1" applyAlignment="1"/>
    <xf numFmtId="0" fontId="62" fillId="0" borderId="0" xfId="4" applyFont="1" applyFill="1" applyBorder="1" applyAlignment="1"/>
    <xf numFmtId="2" fontId="55" fillId="0" borderId="0" xfId="4" applyNumberFormat="1" applyFont="1" applyFill="1" applyBorder="1" applyAlignment="1">
      <alignment horizontal="center" vertical="center"/>
    </xf>
    <xf numFmtId="2" fontId="52" fillId="0" borderId="0" xfId="4" applyNumberFormat="1" applyFont="1" applyAlignment="1">
      <alignment horizontal="center" vertical="center"/>
    </xf>
    <xf numFmtId="2" fontId="52" fillId="0" borderId="0" xfId="4" applyNumberFormat="1" applyFont="1" applyFill="1" applyAlignment="1">
      <alignment horizontal="center" vertical="center"/>
    </xf>
    <xf numFmtId="2" fontId="52" fillId="2" borderId="0" xfId="4" applyNumberFormat="1" applyFont="1" applyFill="1" applyAlignment="1">
      <alignment horizontal="center" vertical="center"/>
    </xf>
    <xf numFmtId="2" fontId="52" fillId="2" borderId="2" xfId="4" applyNumberFormat="1" applyFont="1" applyFill="1" applyBorder="1" applyAlignment="1">
      <alignment horizontal="center" vertical="center"/>
    </xf>
    <xf numFmtId="0" fontId="52" fillId="0" borderId="1" xfId="4" applyFont="1" applyBorder="1" applyAlignment="1">
      <alignment vertical="center"/>
    </xf>
    <xf numFmtId="2" fontId="52" fillId="0" borderId="1" xfId="4" applyNumberFormat="1" applyFont="1" applyBorder="1" applyAlignment="1">
      <alignment horizontal="center" vertical="center"/>
    </xf>
    <xf numFmtId="2" fontId="52" fillId="0" borderId="1" xfId="4" applyNumberFormat="1" applyFont="1" applyFill="1" applyBorder="1" applyAlignment="1">
      <alignment horizontal="center" vertical="center"/>
    </xf>
    <xf numFmtId="2" fontId="52" fillId="2" borderId="1" xfId="4" applyNumberFormat="1" applyFont="1" applyFill="1" applyBorder="1" applyAlignment="1">
      <alignment horizontal="center" vertical="center"/>
    </xf>
    <xf numFmtId="2" fontId="52" fillId="2" borderId="3" xfId="4" applyNumberFormat="1" applyFont="1" applyFill="1" applyBorder="1" applyAlignment="1">
      <alignment horizontal="center" vertical="center"/>
    </xf>
    <xf numFmtId="2" fontId="51" fillId="0" borderId="0" xfId="4" applyNumberFormat="1" applyFont="1" applyAlignment="1">
      <alignment horizontal="center" vertical="center"/>
    </xf>
    <xf numFmtId="2" fontId="51" fillId="0" borderId="0" xfId="4" applyNumberFormat="1" applyFont="1" applyFill="1" applyAlignment="1">
      <alignment horizontal="center" vertical="center"/>
    </xf>
    <xf numFmtId="2" fontId="51" fillId="2" borderId="0" xfId="4" applyNumberFormat="1" applyFont="1" applyFill="1" applyAlignment="1">
      <alignment horizontal="center" vertical="center"/>
    </xf>
    <xf numFmtId="2" fontId="51" fillId="2" borderId="2" xfId="4" applyNumberFormat="1" applyFont="1" applyFill="1" applyBorder="1" applyAlignment="1">
      <alignment horizontal="center" vertical="center"/>
    </xf>
    <xf numFmtId="0" fontId="62" fillId="0" borderId="0" xfId="4" applyFont="1"/>
    <xf numFmtId="0" fontId="52" fillId="0" borderId="0" xfId="4" applyFont="1" applyFill="1" applyAlignment="1">
      <alignment horizontal="center" vertical="center"/>
    </xf>
    <xf numFmtId="0" fontId="62" fillId="0" borderId="2" xfId="4" applyFont="1" applyBorder="1"/>
    <xf numFmtId="0" fontId="52" fillId="0" borderId="0" xfId="4" applyFont="1" applyFill="1" applyBorder="1" applyAlignment="1">
      <alignment horizontal="center" vertical="center"/>
    </xf>
    <xf numFmtId="0" fontId="62" fillId="0" borderId="0" xfId="4" applyFont="1" applyFill="1" applyBorder="1"/>
    <xf numFmtId="0" fontId="52" fillId="0" borderId="0" xfId="4" applyFont="1" applyAlignment="1">
      <alignment horizontal="center" vertical="center"/>
    </xf>
    <xf numFmtId="0" fontId="51" fillId="2" borderId="0" xfId="4" applyFont="1" applyFill="1" applyAlignment="1">
      <alignment horizontal="center" vertical="center"/>
    </xf>
    <xf numFmtId="0" fontId="51" fillId="2" borderId="2" xfId="4" applyFont="1" applyFill="1" applyBorder="1" applyAlignment="1">
      <alignment horizontal="center" vertical="center"/>
    </xf>
    <xf numFmtId="2" fontId="62" fillId="0" borderId="0" xfId="4" applyNumberFormat="1" applyFont="1" applyFill="1" applyAlignment="1">
      <alignment horizontal="center"/>
    </xf>
    <xf numFmtId="0" fontId="52" fillId="2" borderId="0" xfId="4" applyFont="1" applyFill="1" applyAlignment="1">
      <alignment horizontal="center" vertical="center"/>
    </xf>
    <xf numFmtId="0" fontId="52" fillId="2" borderId="2" xfId="4" applyFont="1" applyFill="1" applyBorder="1" applyAlignment="1">
      <alignment horizontal="center" vertical="center"/>
    </xf>
    <xf numFmtId="2" fontId="62" fillId="0" borderId="0" xfId="4" applyNumberFormat="1" applyFont="1" applyFill="1" applyBorder="1" applyAlignment="1">
      <alignment horizontal="center"/>
    </xf>
    <xf numFmtId="2" fontId="55" fillId="0" borderId="0" xfId="4" applyNumberFormat="1" applyFont="1" applyAlignment="1">
      <alignment horizontal="center" vertical="center"/>
    </xf>
    <xf numFmtId="0" fontId="52" fillId="0" borderId="1" xfId="4" applyFont="1" applyBorder="1" applyAlignment="1">
      <alignment vertical="center" wrapText="1"/>
    </xf>
    <xf numFmtId="2" fontId="56" fillId="0" borderId="0" xfId="4" applyNumberFormat="1" applyFont="1" applyAlignment="1">
      <alignment horizontal="center" vertical="center"/>
    </xf>
    <xf numFmtId="0" fontId="62" fillId="0" borderId="0" xfId="4" applyFont="1" applyFill="1" applyAlignment="1">
      <alignment horizontal="center"/>
    </xf>
    <xf numFmtId="0" fontId="62" fillId="0" borderId="0" xfId="4" applyFont="1" applyFill="1" applyBorder="1" applyAlignment="1">
      <alignment horizontal="center"/>
    </xf>
    <xf numFmtId="2" fontId="55" fillId="0" borderId="0" xfId="4" applyNumberFormat="1" applyFont="1" applyFill="1" applyAlignment="1">
      <alignment horizontal="center" vertical="center"/>
    </xf>
    <xf numFmtId="2" fontId="55" fillId="0" borderId="1" xfId="4" applyNumberFormat="1" applyFont="1" applyBorder="1" applyAlignment="1">
      <alignment horizontal="center" vertical="center"/>
    </xf>
    <xf numFmtId="0" fontId="51" fillId="0" borderId="0" xfId="4" applyFont="1" applyAlignment="1">
      <alignment vertical="center" wrapText="1"/>
    </xf>
    <xf numFmtId="0" fontId="62" fillId="0" borderId="0" xfId="4" applyFont="1" applyFill="1"/>
    <xf numFmtId="0" fontId="60" fillId="0" borderId="0" xfId="4" applyFont="1"/>
    <xf numFmtId="0" fontId="60" fillId="0" borderId="0" xfId="4" applyFont="1" applyAlignment="1">
      <alignment horizontal="center"/>
    </xf>
    <xf numFmtId="3" fontId="60" fillId="0" borderId="0" xfId="4" applyNumberFormat="1" applyFont="1" applyAlignment="1">
      <alignment horizontal="center"/>
    </xf>
    <xf numFmtId="0" fontId="52" fillId="6" borderId="0" xfId="4" applyFont="1" applyFill="1" applyAlignment="1">
      <alignment vertical="center"/>
    </xf>
    <xf numFmtId="2" fontId="52" fillId="6" borderId="0" xfId="4" applyNumberFormat="1" applyFont="1" applyFill="1" applyAlignment="1">
      <alignment horizontal="center" vertical="center"/>
    </xf>
    <xf numFmtId="0" fontId="52" fillId="6" borderId="1" xfId="4" applyFont="1" applyFill="1" applyBorder="1" applyAlignment="1">
      <alignment vertical="center"/>
    </xf>
    <xf numFmtId="2" fontId="52" fillId="6" borderId="1" xfId="4" applyNumberFormat="1" applyFont="1" applyFill="1" applyBorder="1" applyAlignment="1">
      <alignment horizontal="center" vertical="center"/>
    </xf>
    <xf numFmtId="0" fontId="65" fillId="0" borderId="0" xfId="4" applyFont="1"/>
    <xf numFmtId="0" fontId="66" fillId="0" borderId="0" xfId="4" applyFont="1"/>
    <xf numFmtId="3" fontId="66" fillId="0" borderId="0" xfId="4" applyNumberFormat="1" applyFont="1" applyAlignment="1">
      <alignment horizontal="right"/>
    </xf>
    <xf numFmtId="3" fontId="66" fillId="0" borderId="0" xfId="4" applyNumberFormat="1" applyFont="1" applyAlignment="1">
      <alignment horizontal="center"/>
    </xf>
    <xf numFmtId="0" fontId="49" fillId="0" borderId="0" xfId="5" applyFont="1" applyAlignment="1">
      <alignment vertical="top"/>
    </xf>
    <xf numFmtId="0" fontId="2" fillId="0" borderId="0" xfId="5" applyFont="1" applyAlignment="1">
      <alignment horizontal="center"/>
    </xf>
    <xf numFmtId="0" fontId="2" fillId="0" borderId="0" xfId="5" applyFont="1" applyAlignment="1"/>
    <xf numFmtId="0" fontId="48" fillId="0" borderId="0" xfId="5" applyFont="1" applyAlignment="1"/>
    <xf numFmtId="0" fontId="2" fillId="0" borderId="0" xfId="5" applyFont="1" applyFill="1" applyAlignment="1"/>
    <xf numFmtId="0" fontId="2" fillId="0" borderId="0" xfId="5" applyFont="1"/>
    <xf numFmtId="0" fontId="58" fillId="0" borderId="0" xfId="5" applyFont="1" applyFill="1"/>
    <xf numFmtId="0" fontId="58" fillId="0" borderId="0" xfId="5" applyFont="1"/>
    <xf numFmtId="0" fontId="60" fillId="0" borderId="0" xfId="5" applyFont="1" applyAlignment="1"/>
    <xf numFmtId="0" fontId="50" fillId="0" borderId="0" xfId="5" applyFont="1" applyAlignment="1">
      <alignment horizontal="left" vertical="top" wrapText="1"/>
    </xf>
    <xf numFmtId="0" fontId="51" fillId="0" borderId="0" xfId="5" applyFont="1" applyAlignment="1">
      <alignment horizontal="center"/>
    </xf>
    <xf numFmtId="2" fontId="58" fillId="0" borderId="0" xfId="5" applyNumberFormat="1" applyFont="1" applyFill="1" applyAlignment="1">
      <alignment horizontal="center" vertical="center"/>
    </xf>
    <xf numFmtId="0" fontId="53" fillId="2" borderId="2" xfId="5" applyFont="1" applyFill="1" applyBorder="1" applyAlignment="1">
      <alignment horizontal="center" vertical="top" wrapText="1"/>
    </xf>
    <xf numFmtId="0" fontId="61" fillId="2" borderId="2" xfId="5" applyFont="1" applyFill="1" applyBorder="1" applyAlignment="1">
      <alignment horizontal="center" vertical="top" wrapText="1"/>
    </xf>
    <xf numFmtId="2" fontId="52" fillId="0" borderId="0" xfId="5" applyNumberFormat="1" applyFont="1" applyFill="1" applyBorder="1" applyAlignment="1">
      <alignment horizontal="center" vertical="center"/>
    </xf>
    <xf numFmtId="0" fontId="58" fillId="0" borderId="0" xfId="5" applyFont="1" applyAlignment="1"/>
    <xf numFmtId="14" fontId="51" fillId="0" borderId="0" xfId="5" applyNumberFormat="1" applyFont="1" applyAlignment="1">
      <alignment horizontal="center"/>
    </xf>
    <xf numFmtId="0" fontId="53" fillId="2" borderId="2" xfId="5" applyFont="1" applyFill="1" applyBorder="1" applyAlignment="1">
      <alignment horizontal="center"/>
    </xf>
    <xf numFmtId="2" fontId="51" fillId="0" borderId="0" xfId="5" applyNumberFormat="1" applyFont="1" applyFill="1" applyBorder="1" applyAlignment="1">
      <alignment horizontal="center" vertical="center"/>
    </xf>
    <xf numFmtId="49" fontId="51" fillId="0" borderId="1" xfId="5" applyNumberFormat="1" applyFont="1" applyBorder="1" applyAlignment="1">
      <alignment horizontal="center" vertical="center"/>
    </xf>
    <xf numFmtId="0" fontId="60" fillId="0" borderId="1" xfId="5" applyFont="1" applyFill="1" applyBorder="1" applyAlignment="1">
      <alignment horizontal="left"/>
    </xf>
    <xf numFmtId="0" fontId="53" fillId="2" borderId="3" xfId="5" applyFont="1" applyFill="1" applyBorder="1" applyAlignment="1">
      <alignment horizontal="center"/>
    </xf>
    <xf numFmtId="0" fontId="53" fillId="0" borderId="0" xfId="5" applyFont="1" applyFill="1" applyBorder="1" applyAlignment="1">
      <alignment horizontal="left"/>
    </xf>
    <xf numFmtId="1" fontId="51" fillId="0" borderId="0" xfId="5" applyNumberFormat="1" applyFont="1" applyFill="1" applyBorder="1" applyAlignment="1">
      <alignment horizontal="center" vertical="center"/>
    </xf>
    <xf numFmtId="0" fontId="51" fillId="0" borderId="0" xfId="5" applyFont="1" applyAlignment="1">
      <alignment vertical="center"/>
    </xf>
    <xf numFmtId="0" fontId="52" fillId="0" borderId="0" xfId="5" applyFont="1" applyAlignment="1">
      <alignment vertical="center"/>
    </xf>
    <xf numFmtId="0" fontId="62" fillId="0" borderId="0" xfId="5" applyFont="1" applyFill="1" applyAlignment="1"/>
    <xf numFmtId="0" fontId="62" fillId="2" borderId="2" xfId="5" applyFont="1" applyFill="1" applyBorder="1" applyAlignment="1"/>
    <xf numFmtId="0" fontId="62" fillId="0" borderId="0" xfId="5" applyFont="1" applyFill="1" applyBorder="1" applyAlignment="1"/>
    <xf numFmtId="2" fontId="55" fillId="0" borderId="0" xfId="5" applyNumberFormat="1" applyFont="1" applyFill="1" applyBorder="1" applyAlignment="1">
      <alignment horizontal="center" vertical="center"/>
    </xf>
    <xf numFmtId="2" fontId="52" fillId="0" borderId="0" xfId="5" applyNumberFormat="1" applyFont="1" applyAlignment="1">
      <alignment horizontal="center" vertical="center"/>
    </xf>
    <xf numFmtId="2" fontId="52" fillId="0" borderId="0" xfId="5" applyNumberFormat="1" applyFont="1" applyFill="1" applyAlignment="1">
      <alignment horizontal="center" vertical="center"/>
    </xf>
    <xf numFmtId="2" fontId="52" fillId="2" borderId="2" xfId="5" applyNumberFormat="1" applyFont="1" applyFill="1" applyBorder="1" applyAlignment="1">
      <alignment horizontal="center" vertical="center"/>
    </xf>
    <xf numFmtId="0" fontId="52" fillId="0" borderId="1" xfId="5" applyFont="1" applyBorder="1" applyAlignment="1">
      <alignment vertical="center"/>
    </xf>
    <xf numFmtId="2" fontId="52" fillId="0" borderId="1" xfId="5" applyNumberFormat="1" applyFont="1" applyBorder="1" applyAlignment="1">
      <alignment horizontal="center" vertical="center"/>
    </xf>
    <xf numFmtId="2" fontId="52" fillId="0" borderId="1" xfId="5" applyNumberFormat="1" applyFont="1" applyFill="1" applyBorder="1" applyAlignment="1">
      <alignment horizontal="center" vertical="center"/>
    </xf>
    <xf numFmtId="2" fontId="52" fillId="2" borderId="3" xfId="5" applyNumberFormat="1" applyFont="1" applyFill="1" applyBorder="1" applyAlignment="1">
      <alignment horizontal="center" vertical="center"/>
    </xf>
    <xf numFmtId="2" fontId="51" fillId="0" borderId="0" xfId="5" applyNumberFormat="1" applyFont="1" applyAlignment="1">
      <alignment horizontal="center" vertical="center"/>
    </xf>
    <xf numFmtId="2" fontId="51" fillId="0" borderId="0" xfId="5" applyNumberFormat="1" applyFont="1" applyFill="1" applyAlignment="1">
      <alignment horizontal="center" vertical="center"/>
    </xf>
    <xf numFmtId="2" fontId="51" fillId="2" borderId="2" xfId="5" applyNumberFormat="1" applyFont="1" applyFill="1" applyBorder="1" applyAlignment="1">
      <alignment horizontal="center" vertical="center"/>
    </xf>
    <xf numFmtId="0" fontId="62" fillId="0" borderId="0" xfId="5" applyFont="1"/>
    <xf numFmtId="0" fontId="52" fillId="0" borderId="0" xfId="5" applyFont="1" applyFill="1" applyAlignment="1">
      <alignment horizontal="center" vertical="center"/>
    </xf>
    <xf numFmtId="0" fontId="62" fillId="0" borderId="2" xfId="5" applyFont="1" applyBorder="1"/>
    <xf numFmtId="0" fontId="2" fillId="0" borderId="2" xfId="5" applyFont="1" applyBorder="1"/>
    <xf numFmtId="0" fontId="52" fillId="0" borderId="0" xfId="5" applyFont="1" applyFill="1" applyBorder="1" applyAlignment="1">
      <alignment horizontal="center" vertical="center"/>
    </xf>
    <xf numFmtId="0" fontId="62" fillId="0" borderId="0" xfId="5" applyFont="1" applyFill="1" applyBorder="1"/>
    <xf numFmtId="0" fontId="52" fillId="0" borderId="0" xfId="5" applyFont="1" applyAlignment="1">
      <alignment horizontal="center" vertical="center"/>
    </xf>
    <xf numFmtId="2" fontId="62" fillId="0" borderId="0" xfId="5" applyNumberFormat="1" applyFont="1" applyFill="1" applyAlignment="1">
      <alignment horizontal="center"/>
    </xf>
    <xf numFmtId="0" fontId="52" fillId="2" borderId="2" xfId="5" applyFont="1" applyFill="1" applyBorder="1" applyAlignment="1">
      <alignment horizontal="center" vertical="center"/>
    </xf>
    <xf numFmtId="2" fontId="62" fillId="0" borderId="0" xfId="5" applyNumberFormat="1" applyFont="1" applyFill="1" applyBorder="1" applyAlignment="1">
      <alignment horizontal="center"/>
    </xf>
    <xf numFmtId="0" fontId="52" fillId="0" borderId="1" xfId="5" applyFont="1" applyBorder="1" applyAlignment="1">
      <alignment vertical="center" wrapText="1"/>
    </xf>
    <xf numFmtId="0" fontId="62" fillId="0" borderId="0" xfId="5" applyFont="1" applyFill="1" applyAlignment="1">
      <alignment horizontal="center"/>
    </xf>
    <xf numFmtId="0" fontId="62" fillId="0" borderId="0" xfId="5" applyFont="1" applyFill="1" applyBorder="1" applyAlignment="1">
      <alignment horizontal="center"/>
    </xf>
    <xf numFmtId="2" fontId="55" fillId="0" borderId="0" xfId="5" applyNumberFormat="1" applyFont="1" applyFill="1" applyAlignment="1">
      <alignment horizontal="center" vertical="center"/>
    </xf>
    <xf numFmtId="2" fontId="55" fillId="0" borderId="1" xfId="5" applyNumberFormat="1" applyFont="1" applyBorder="1" applyAlignment="1">
      <alignment horizontal="center" vertical="center"/>
    </xf>
    <xf numFmtId="2" fontId="56" fillId="0" borderId="0" xfId="5" applyNumberFormat="1" applyFont="1" applyAlignment="1">
      <alignment horizontal="center" vertical="center"/>
    </xf>
    <xf numFmtId="0" fontId="51" fillId="0" borderId="0" xfId="5" applyFont="1" applyAlignment="1">
      <alignment vertical="center" wrapText="1"/>
    </xf>
    <xf numFmtId="0" fontId="62" fillId="0" borderId="0" xfId="5" applyFont="1" applyFill="1"/>
    <xf numFmtId="2" fontId="51" fillId="0" borderId="2" xfId="5" applyNumberFormat="1" applyFont="1" applyBorder="1" applyAlignment="1">
      <alignment horizontal="center" vertical="center"/>
    </xf>
    <xf numFmtId="0" fontId="60" fillId="0" borderId="0" xfId="5" applyFont="1"/>
    <xf numFmtId="0" fontId="60" fillId="0" borderId="0" xfId="5" applyFont="1" applyAlignment="1">
      <alignment horizontal="center"/>
    </xf>
    <xf numFmtId="3" fontId="60" fillId="0" borderId="0" xfId="5" applyNumberFormat="1" applyFont="1" applyAlignment="1">
      <alignment horizontal="center"/>
    </xf>
    <xf numFmtId="0" fontId="52" fillId="6" borderId="0" xfId="5" applyFont="1" applyFill="1" applyAlignment="1">
      <alignment vertical="center"/>
    </xf>
    <xf numFmtId="2" fontId="52" fillId="6" borderId="0" xfId="5" applyNumberFormat="1" applyFont="1" applyFill="1" applyAlignment="1">
      <alignment horizontal="center" vertical="center"/>
    </xf>
    <xf numFmtId="0" fontId="52" fillId="6" borderId="1" xfId="5" applyFont="1" applyFill="1" applyBorder="1" applyAlignment="1">
      <alignment vertical="center"/>
    </xf>
    <xf numFmtId="2" fontId="52" fillId="6" borderId="1" xfId="5" applyNumberFormat="1" applyFont="1" applyFill="1" applyBorder="1" applyAlignment="1">
      <alignment horizontal="center" vertical="center"/>
    </xf>
    <xf numFmtId="0" fontId="65" fillId="0" borderId="0" xfId="5" applyFont="1"/>
    <xf numFmtId="0" fontId="66" fillId="0" borderId="0" xfId="5" applyFont="1"/>
    <xf numFmtId="3" fontId="66" fillId="0" borderId="0" xfId="5" applyNumberFormat="1" applyFont="1" applyAlignment="1">
      <alignment horizontal="right"/>
    </xf>
    <xf numFmtId="3" fontId="66" fillId="0" borderId="0" xfId="5" applyNumberFormat="1" applyFont="1" applyAlignment="1">
      <alignment horizontal="center"/>
    </xf>
    <xf numFmtId="2" fontId="51" fillId="0" borderId="0" xfId="4" applyNumberFormat="1" applyFont="1" applyFill="1" applyBorder="1" applyAlignment="1">
      <alignment horizontal="left" wrapText="1"/>
    </xf>
    <xf numFmtId="2" fontId="51" fillId="0" borderId="0" xfId="5" applyNumberFormat="1" applyFont="1" applyFill="1" applyBorder="1" applyAlignment="1">
      <alignment horizontal="left" wrapText="1"/>
    </xf>
    <xf numFmtId="0" fontId="49" fillId="0" borderId="0" xfId="6" applyFont="1" applyAlignment="1">
      <alignment vertical="top"/>
    </xf>
    <xf numFmtId="0" fontId="1" fillId="0" borderId="0" xfId="6" applyAlignment="1">
      <alignment horizontal="center"/>
    </xf>
    <xf numFmtId="0" fontId="1" fillId="0" borderId="0" xfId="6"/>
    <xf numFmtId="0" fontId="48" fillId="0" borderId="0" xfId="6" applyFont="1"/>
    <xf numFmtId="0" fontId="58" fillId="0" borderId="0" xfId="6" applyFont="1"/>
    <xf numFmtId="0" fontId="60" fillId="0" borderId="0" xfId="6" applyFont="1"/>
    <xf numFmtId="0" fontId="50" fillId="0" borderId="0" xfId="6" applyFont="1" applyAlignment="1">
      <alignment horizontal="left" vertical="top" wrapText="1"/>
    </xf>
    <xf numFmtId="0" fontId="51" fillId="0" borderId="0" xfId="6" applyFont="1" applyAlignment="1">
      <alignment horizontal="center"/>
    </xf>
    <xf numFmtId="2" fontId="58" fillId="0" borderId="0" xfId="6" applyNumberFormat="1" applyFont="1" applyAlignment="1">
      <alignment horizontal="center" vertical="center"/>
    </xf>
    <xf numFmtId="0" fontId="53" fillId="2" borderId="2" xfId="6" applyFont="1" applyFill="1" applyBorder="1" applyAlignment="1">
      <alignment horizontal="center" vertical="top" wrapText="1"/>
    </xf>
    <xf numFmtId="0" fontId="51" fillId="2" borderId="2" xfId="6" applyFont="1" applyFill="1" applyBorder="1" applyAlignment="1">
      <alignment horizontal="center" vertical="top" wrapText="1"/>
    </xf>
    <xf numFmtId="2" fontId="52" fillId="0" borderId="0" xfId="6" applyNumberFormat="1" applyFont="1" applyAlignment="1">
      <alignment horizontal="center" vertical="center"/>
    </xf>
    <xf numFmtId="2" fontId="51" fillId="0" borderId="0" xfId="6" applyNumberFormat="1" applyFont="1" applyAlignment="1">
      <alignment horizontal="left" wrapText="1"/>
    </xf>
    <xf numFmtId="14" fontId="51" fillId="0" borderId="0" xfId="6" applyNumberFormat="1" applyFont="1" applyAlignment="1">
      <alignment horizontal="center"/>
    </xf>
    <xf numFmtId="0" fontId="53" fillId="2" borderId="2" xfId="6" applyFont="1" applyFill="1" applyBorder="1" applyAlignment="1">
      <alignment horizontal="center"/>
    </xf>
    <xf numFmtId="2" fontId="51" fillId="0" borderId="0" xfId="6" applyNumberFormat="1" applyFont="1" applyAlignment="1">
      <alignment horizontal="center" vertical="center"/>
    </xf>
    <xf numFmtId="49" fontId="51" fillId="0" borderId="1" xfId="6" applyNumberFormat="1" applyFont="1" applyBorder="1" applyAlignment="1">
      <alignment horizontal="center" vertical="center"/>
    </xf>
    <xf numFmtId="0" fontId="60" fillId="0" borderId="1" xfId="6" applyFont="1" applyBorder="1" applyAlignment="1">
      <alignment horizontal="left"/>
    </xf>
    <xf numFmtId="0" fontId="53" fillId="2" borderId="3" xfId="6" applyFont="1" applyFill="1" applyBorder="1" applyAlignment="1">
      <alignment horizontal="center"/>
    </xf>
    <xf numFmtId="0" fontId="53" fillId="0" borderId="0" xfId="6" applyFont="1" applyAlignment="1">
      <alignment horizontal="left"/>
    </xf>
    <xf numFmtId="1" fontId="51" fillId="0" borderId="0" xfId="6" applyNumberFormat="1" applyFont="1" applyAlignment="1">
      <alignment horizontal="center" vertical="center"/>
    </xf>
    <xf numFmtId="0" fontId="51" fillId="0" borderId="0" xfId="6" applyFont="1" applyAlignment="1">
      <alignment vertical="center"/>
    </xf>
    <xf numFmtId="0" fontId="52" fillId="0" borderId="0" xfId="6" applyFont="1" applyAlignment="1">
      <alignment vertical="center"/>
    </xf>
    <xf numFmtId="0" fontId="62" fillId="0" borderId="0" xfId="6" applyFont="1"/>
    <xf numFmtId="0" fontId="62" fillId="2" borderId="2" xfId="6" applyFont="1" applyFill="1" applyBorder="1"/>
    <xf numFmtId="2" fontId="55" fillId="0" borderId="0" xfId="6" applyNumberFormat="1" applyFont="1" applyAlignment="1">
      <alignment horizontal="center" vertical="center"/>
    </xf>
    <xf numFmtId="2" fontId="52" fillId="2" borderId="2" xfId="6" applyNumberFormat="1" applyFont="1" applyFill="1" applyBorder="1" applyAlignment="1">
      <alignment horizontal="center" vertical="center"/>
    </xf>
    <xf numFmtId="0" fontId="52" fillId="0" borderId="1" xfId="6" applyFont="1" applyBorder="1" applyAlignment="1">
      <alignment vertical="center"/>
    </xf>
    <xf numFmtId="2" fontId="52" fillId="0" borderId="1" xfId="6" applyNumberFormat="1" applyFont="1" applyBorder="1" applyAlignment="1">
      <alignment horizontal="center" vertical="center"/>
    </xf>
    <xf numFmtId="2" fontId="52" fillId="2" borderId="3" xfId="6" applyNumberFormat="1" applyFont="1" applyFill="1" applyBorder="1" applyAlignment="1">
      <alignment horizontal="center" vertical="center"/>
    </xf>
    <xf numFmtId="2" fontId="51" fillId="2" borderId="2" xfId="6" applyNumberFormat="1" applyFont="1" applyFill="1" applyBorder="1" applyAlignment="1">
      <alignment horizontal="center" vertical="center"/>
    </xf>
    <xf numFmtId="0" fontId="52" fillId="0" borderId="0" xfId="6" applyFont="1" applyAlignment="1">
      <alignment horizontal="center" vertical="center"/>
    </xf>
    <xf numFmtId="0" fontId="62" fillId="0" borderId="2" xfId="6" applyFont="1" applyBorder="1"/>
    <xf numFmtId="0" fontId="1" fillId="0" borderId="2" xfId="6" applyBorder="1"/>
    <xf numFmtId="2" fontId="62" fillId="0" borderId="0" xfId="6" applyNumberFormat="1" applyFont="1" applyAlignment="1">
      <alignment horizontal="center"/>
    </xf>
    <xf numFmtId="0" fontId="52" fillId="2" borderId="2" xfId="6" applyFont="1" applyFill="1" applyBorder="1" applyAlignment="1">
      <alignment horizontal="center" vertical="center"/>
    </xf>
    <xf numFmtId="0" fontId="52" fillId="0" borderId="1" xfId="6" applyFont="1" applyBorder="1" applyAlignment="1">
      <alignment vertical="center" wrapText="1"/>
    </xf>
    <xf numFmtId="0" fontId="62" fillId="0" borderId="0" xfId="6" applyFont="1" applyAlignment="1">
      <alignment horizontal="center"/>
    </xf>
    <xf numFmtId="2" fontId="55" fillId="0" borderId="1" xfId="6" applyNumberFormat="1" applyFont="1" applyBorder="1" applyAlignment="1">
      <alignment horizontal="center" vertical="center"/>
    </xf>
    <xf numFmtId="2" fontId="56" fillId="0" borderId="0" xfId="6" applyNumberFormat="1" applyFont="1" applyAlignment="1">
      <alignment horizontal="center" vertical="center"/>
    </xf>
    <xf numFmtId="0" fontId="51" fillId="0" borderId="0" xfId="6" applyFont="1" applyAlignment="1">
      <alignment vertical="center" wrapText="1"/>
    </xf>
    <xf numFmtId="2" fontId="51" fillId="0" borderId="2" xfId="6" applyNumberFormat="1" applyFont="1" applyBorder="1" applyAlignment="1">
      <alignment horizontal="center" vertical="center"/>
    </xf>
    <xf numFmtId="0" fontId="60" fillId="0" borderId="0" xfId="6" applyFont="1" applyAlignment="1">
      <alignment horizontal="center"/>
    </xf>
    <xf numFmtId="3" fontId="60" fillId="0" borderId="0" xfId="6" applyNumberFormat="1" applyFont="1" applyAlignment="1">
      <alignment horizontal="center"/>
    </xf>
    <xf numFmtId="0" fontId="52" fillId="6" borderId="0" xfId="6" applyFont="1" applyFill="1" applyAlignment="1">
      <alignment vertical="center"/>
    </xf>
    <xf numFmtId="2" fontId="52" fillId="6" borderId="0" xfId="6" applyNumberFormat="1" applyFont="1" applyFill="1" applyAlignment="1">
      <alignment horizontal="center" vertical="center"/>
    </xf>
    <xf numFmtId="0" fontId="52" fillId="6" borderId="1" xfId="6" applyFont="1" applyFill="1" applyBorder="1" applyAlignment="1">
      <alignment vertical="center"/>
    </xf>
    <xf numFmtId="2" fontId="52" fillId="6" borderId="1" xfId="6" applyNumberFormat="1" applyFont="1" applyFill="1" applyBorder="1" applyAlignment="1">
      <alignment horizontal="center" vertical="center"/>
    </xf>
    <xf numFmtId="0" fontId="65" fillId="0" borderId="0" xfId="6" applyFont="1"/>
    <xf numFmtId="0" fontId="66" fillId="0" borderId="0" xfId="6" applyFont="1"/>
    <xf numFmtId="3" fontId="66" fillId="0" borderId="0" xfId="6" applyNumberFormat="1" applyFont="1" applyAlignment="1">
      <alignment horizontal="right"/>
    </xf>
    <xf numFmtId="3" fontId="66" fillId="0" borderId="0" xfId="6" applyNumberFormat="1" applyFont="1" applyAlignment="1">
      <alignment horizontal="center"/>
    </xf>
  </cellXfs>
  <cellStyles count="7">
    <cellStyle name="Normal" xfId="0" builtinId="0"/>
    <cellStyle name="Normal 2" xfId="1" xr:uid="{00000000-0005-0000-0000-000001000000}"/>
    <cellStyle name="Normal 3" xfId="2" xr:uid="{00000000-0005-0000-0000-000002000000}"/>
    <cellStyle name="Normal 4" xfId="3" xr:uid="{00000000-0005-0000-0000-000003000000}"/>
    <cellStyle name="Normal 5" xfId="4" xr:uid="{00000000-0005-0000-0000-000004000000}"/>
    <cellStyle name="Normal 6" xfId="5" xr:uid="{00000000-0005-0000-0000-000005000000}"/>
    <cellStyle name="Normal 7" xfId="6" xr:uid="{56E457A5-84EE-40EA-B6FA-B7D7A9650DC3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438149</xdr:colOff>
      <xdr:row>40</xdr:row>
      <xdr:rowOff>9525</xdr:rowOff>
    </xdr:from>
    <xdr:to>
      <xdr:col>8</xdr:col>
      <xdr:colOff>381000</xdr:colOff>
      <xdr:row>47</xdr:row>
      <xdr:rowOff>9525</xdr:rowOff>
    </xdr:to>
    <xdr:sp macro="" textlink="">
      <xdr:nvSpPr>
        <xdr:cNvPr id="2" name="textruta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 txBox="1"/>
      </xdr:nvSpPr>
      <xdr:spPr>
        <a:xfrm>
          <a:off x="6543674" y="6896100"/>
          <a:ext cx="2095501" cy="1333500"/>
        </a:xfrm>
        <a:prstGeom prst="rect">
          <a:avLst/>
        </a:prstGeom>
        <a:solidFill>
          <a:srgbClr val="FFFFCC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v-SE" sz="1100"/>
            <a:t>Exemplet är gjort enligt det nya pensionsavtalet A-KAP-KL som är helt avgiftsbestämt. Flertalet anställda omfattas dock av det äldre förmånsbestämda avtalet KAP-KL, vilket är betydligt svårare att beräkna schablonmässigt.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438149</xdr:colOff>
      <xdr:row>40</xdr:row>
      <xdr:rowOff>9525</xdr:rowOff>
    </xdr:from>
    <xdr:to>
      <xdr:col>8</xdr:col>
      <xdr:colOff>381000</xdr:colOff>
      <xdr:row>47</xdr:row>
      <xdr:rowOff>9525</xdr:rowOff>
    </xdr:to>
    <xdr:sp macro="" textlink="">
      <xdr:nvSpPr>
        <xdr:cNvPr id="2" name="textruta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 txBox="1"/>
      </xdr:nvSpPr>
      <xdr:spPr>
        <a:xfrm>
          <a:off x="6543674" y="6896100"/>
          <a:ext cx="2095501" cy="1333500"/>
        </a:xfrm>
        <a:prstGeom prst="rect">
          <a:avLst/>
        </a:prstGeom>
        <a:solidFill>
          <a:srgbClr val="FFFFCC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v-SE" sz="1100"/>
            <a:t>Exemplet är gjort enligt det nya pensionsavtalet A-KAP-KL som är helt avgiftsbestämt. Flertalet anställda omfattas dock av det äldre förmånsbestämda avtalet KAP-KL, vilket är betydligt svårare att beräkna schablonmässigt.</a:t>
          </a:r>
        </a:p>
      </xdr:txBody>
    </xdr:sp>
    <xdr:clientData/>
  </xdr:twoCellAnchor>
  <xdr:twoCellAnchor>
    <xdr:from>
      <xdr:col>5</xdr:col>
      <xdr:colOff>561974</xdr:colOff>
      <xdr:row>26</xdr:row>
      <xdr:rowOff>19050</xdr:rowOff>
    </xdr:from>
    <xdr:to>
      <xdr:col>9</xdr:col>
      <xdr:colOff>228599</xdr:colOff>
      <xdr:row>36</xdr:row>
      <xdr:rowOff>95250</xdr:rowOff>
    </xdr:to>
    <xdr:sp macro="" textlink="">
      <xdr:nvSpPr>
        <xdr:cNvPr id="3" name="textruta 2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SpPr txBox="1"/>
      </xdr:nvSpPr>
      <xdr:spPr>
        <a:xfrm>
          <a:off x="6010274" y="4781550"/>
          <a:ext cx="2181225" cy="1552575"/>
        </a:xfrm>
        <a:prstGeom prst="rect">
          <a:avLst/>
        </a:prstGeom>
        <a:solidFill>
          <a:srgbClr val="FFFFCC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v-SE" sz="1100"/>
            <a:t>* Avgiftsbestämd del</a:t>
          </a:r>
          <a:r>
            <a:rPr lang="sv-SE" sz="1100" baseline="0"/>
            <a:t> avser:</a:t>
          </a:r>
        </a:p>
        <a:p>
          <a:r>
            <a:rPr lang="sv-SE" sz="1100" baseline="0"/>
            <a:t>KAP-KL </a:t>
          </a:r>
        </a:p>
        <a:p>
          <a:r>
            <a:rPr lang="sv-SE" sz="1100" baseline="0"/>
            <a:t>4,5% av pensionsgrundande lön</a:t>
          </a:r>
          <a:br>
            <a:rPr lang="sv-SE" sz="1100" baseline="0"/>
          </a:br>
          <a:endParaRPr lang="sv-SE" sz="600" baseline="0"/>
        </a:p>
        <a:p>
          <a:r>
            <a:rPr lang="sv-SE" sz="1100" baseline="0"/>
            <a:t>AKAP-KL </a:t>
          </a:r>
          <a:br>
            <a:rPr lang="sv-SE" sz="1100" baseline="0"/>
          </a:br>
          <a:r>
            <a:rPr lang="sv-SE" sz="1100" baseline="0"/>
            <a:t>4,5% av pensionsgrundande lön upp till 7,5 inkomstbasbelopp och 30% på belopp därutöver.</a:t>
          </a:r>
        </a:p>
      </xdr:txBody>
    </xdr:sp>
    <xdr:clientData/>
  </xdr:twoCellAnchor>
  <xdr:twoCellAnchor>
    <xdr:from>
      <xdr:col>5</xdr:col>
      <xdr:colOff>352425</xdr:colOff>
      <xdr:row>7</xdr:row>
      <xdr:rowOff>9525</xdr:rowOff>
    </xdr:from>
    <xdr:to>
      <xdr:col>8</xdr:col>
      <xdr:colOff>295276</xdr:colOff>
      <xdr:row>11</xdr:row>
      <xdr:rowOff>114299</xdr:rowOff>
    </xdr:to>
    <xdr:sp macro="" textlink="">
      <xdr:nvSpPr>
        <xdr:cNvPr id="4" name="textruta 3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SpPr txBox="1"/>
      </xdr:nvSpPr>
      <xdr:spPr>
        <a:xfrm>
          <a:off x="5800725" y="1438275"/>
          <a:ext cx="1876426" cy="866774"/>
        </a:xfrm>
        <a:prstGeom prst="rect">
          <a:avLst/>
        </a:prstGeom>
        <a:solidFill>
          <a:srgbClr val="FFFFCC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v-SE" sz="1100" b="1" baseline="0"/>
            <a:t>Åldersdifferentiering</a:t>
          </a:r>
        </a:p>
        <a:p>
          <a:r>
            <a:rPr lang="sv-SE" sz="1100" baseline="0"/>
            <a:t>Anställda som vid årets ingång fyllt 65 år har samma PO både </a:t>
          </a:r>
          <a:br>
            <a:rPr lang="sv-SE" sz="1100" baseline="0"/>
          </a:br>
          <a:r>
            <a:rPr lang="sv-SE" sz="1100" baseline="0"/>
            <a:t>för 2017 och 2018.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438149</xdr:colOff>
      <xdr:row>40</xdr:row>
      <xdr:rowOff>9525</xdr:rowOff>
    </xdr:from>
    <xdr:to>
      <xdr:col>8</xdr:col>
      <xdr:colOff>381000</xdr:colOff>
      <xdr:row>47</xdr:row>
      <xdr:rowOff>9525</xdr:rowOff>
    </xdr:to>
    <xdr:sp macro="" textlink="">
      <xdr:nvSpPr>
        <xdr:cNvPr id="2" name="textruta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SpPr txBox="1"/>
      </xdr:nvSpPr>
      <xdr:spPr>
        <a:xfrm>
          <a:off x="6543674" y="6896100"/>
          <a:ext cx="2095501" cy="1333500"/>
        </a:xfrm>
        <a:prstGeom prst="rect">
          <a:avLst/>
        </a:prstGeom>
        <a:solidFill>
          <a:srgbClr val="FFFFCC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v-SE" sz="1100"/>
            <a:t>Exemplet är gjort enligt det nya pensionsavtalet A-KAP-KL som är helt avgiftsbestämt. Flertalet anställda omfattas dock av det äldre förmånsbestämda avtalet KAP-KL, vilket är betydligt svårare att beräkna schablonmässigt.</a:t>
          </a:r>
        </a:p>
      </xdr:txBody>
    </xdr:sp>
    <xdr:clientData/>
  </xdr:twoCellAnchor>
  <xdr:twoCellAnchor>
    <xdr:from>
      <xdr:col>5</xdr:col>
      <xdr:colOff>361950</xdr:colOff>
      <xdr:row>26</xdr:row>
      <xdr:rowOff>9525</xdr:rowOff>
    </xdr:from>
    <xdr:to>
      <xdr:col>8</xdr:col>
      <xdr:colOff>304801</xdr:colOff>
      <xdr:row>36</xdr:row>
      <xdr:rowOff>85725</xdr:rowOff>
    </xdr:to>
    <xdr:sp macro="" textlink="">
      <xdr:nvSpPr>
        <xdr:cNvPr id="3" name="textruta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SpPr txBox="1"/>
      </xdr:nvSpPr>
      <xdr:spPr>
        <a:xfrm>
          <a:off x="6467475" y="4772025"/>
          <a:ext cx="2095501" cy="1552575"/>
        </a:xfrm>
        <a:prstGeom prst="rect">
          <a:avLst/>
        </a:prstGeom>
        <a:solidFill>
          <a:srgbClr val="FFFFCC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v-SE" sz="1100"/>
            <a:t>* Avgiftsbestämd del</a:t>
          </a:r>
          <a:r>
            <a:rPr lang="sv-SE" sz="1100" baseline="0"/>
            <a:t> avser:</a:t>
          </a:r>
        </a:p>
        <a:p>
          <a:r>
            <a:rPr lang="sv-SE" sz="1100" baseline="0"/>
            <a:t>KAP-KL </a:t>
          </a:r>
        </a:p>
        <a:p>
          <a:r>
            <a:rPr lang="sv-SE" sz="1100" baseline="0"/>
            <a:t>4,5% av pensionsgrundande lön</a:t>
          </a:r>
          <a:br>
            <a:rPr lang="sv-SE" sz="1100" baseline="0"/>
          </a:br>
          <a:endParaRPr lang="sv-SE" sz="600" baseline="0"/>
        </a:p>
        <a:p>
          <a:r>
            <a:rPr lang="sv-SE" sz="1100" baseline="0"/>
            <a:t>AKAP-KL </a:t>
          </a:r>
          <a:br>
            <a:rPr lang="sv-SE" sz="1100" baseline="0"/>
          </a:br>
          <a:r>
            <a:rPr lang="sv-SE" sz="1100" baseline="0"/>
            <a:t>4,5% av pensionsgrundande lön upp till 7,5 inkomstbasbelopp och 30% på belopp därutöver.</a:t>
          </a:r>
        </a:p>
      </xdr:txBody>
    </xdr:sp>
    <xdr:clientData/>
  </xdr:twoCellAnchor>
  <xdr:twoCellAnchor>
    <xdr:from>
      <xdr:col>5</xdr:col>
      <xdr:colOff>361950</xdr:colOff>
      <xdr:row>7</xdr:row>
      <xdr:rowOff>9525</xdr:rowOff>
    </xdr:from>
    <xdr:to>
      <xdr:col>8</xdr:col>
      <xdr:colOff>304801</xdr:colOff>
      <xdr:row>11</xdr:row>
      <xdr:rowOff>114299</xdr:rowOff>
    </xdr:to>
    <xdr:sp macro="" textlink="">
      <xdr:nvSpPr>
        <xdr:cNvPr id="4" name="textruta 3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SpPr txBox="1"/>
      </xdr:nvSpPr>
      <xdr:spPr>
        <a:xfrm>
          <a:off x="6467475" y="1438275"/>
          <a:ext cx="2095501" cy="866774"/>
        </a:xfrm>
        <a:prstGeom prst="rect">
          <a:avLst/>
        </a:prstGeom>
        <a:solidFill>
          <a:srgbClr val="FFFFCC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v-SE" sz="1100" b="1" baseline="0"/>
            <a:t>Åldersdifferentiering</a:t>
          </a:r>
        </a:p>
        <a:p>
          <a:r>
            <a:rPr lang="sv-SE" sz="1100" baseline="0"/>
            <a:t>Anställda som vid årets ingång fyllt 65 år har samma PO både </a:t>
          </a:r>
          <a:br>
            <a:rPr lang="sv-SE" sz="1100" baseline="0"/>
          </a:br>
          <a:r>
            <a:rPr lang="sv-SE" sz="1100" baseline="0"/>
            <a:t>för 2018 och 2019.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438149</xdr:colOff>
      <xdr:row>40</xdr:row>
      <xdr:rowOff>9525</xdr:rowOff>
    </xdr:from>
    <xdr:to>
      <xdr:col>8</xdr:col>
      <xdr:colOff>381000</xdr:colOff>
      <xdr:row>47</xdr:row>
      <xdr:rowOff>9525</xdr:rowOff>
    </xdr:to>
    <xdr:sp macro="" textlink="">
      <xdr:nvSpPr>
        <xdr:cNvPr id="2" name="textruta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SpPr txBox="1"/>
      </xdr:nvSpPr>
      <xdr:spPr>
        <a:xfrm>
          <a:off x="6505574" y="6934200"/>
          <a:ext cx="2419351" cy="1333500"/>
        </a:xfrm>
        <a:prstGeom prst="rect">
          <a:avLst/>
        </a:prstGeom>
        <a:solidFill>
          <a:srgbClr val="FFFFCC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v-SE" sz="1100"/>
            <a:t>Exemplet är gjort enligt det nya pensionsavtalet A-KAP-KL som är helt avgiftsbestämt. Flertalet anställda omfattas dock av det äldre förmånsbestämda avtalet KAP-KL, vilket är betydligt svårare att beräkna schablonmässigt.</a:t>
          </a:r>
        </a:p>
      </xdr:txBody>
    </xdr:sp>
    <xdr:clientData/>
  </xdr:twoCellAnchor>
  <xdr:twoCellAnchor>
    <xdr:from>
      <xdr:col>6</xdr:col>
      <xdr:colOff>142142</xdr:colOff>
      <xdr:row>26</xdr:row>
      <xdr:rowOff>9525</xdr:rowOff>
    </xdr:from>
    <xdr:to>
      <xdr:col>8</xdr:col>
      <xdr:colOff>1110762</xdr:colOff>
      <xdr:row>36</xdr:row>
      <xdr:rowOff>85725</xdr:rowOff>
    </xdr:to>
    <xdr:sp macro="" textlink="">
      <xdr:nvSpPr>
        <xdr:cNvPr id="3" name="textruta 2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SpPr txBox="1"/>
      </xdr:nvSpPr>
      <xdr:spPr>
        <a:xfrm>
          <a:off x="7238267" y="4810125"/>
          <a:ext cx="2416420" cy="1552575"/>
        </a:xfrm>
        <a:prstGeom prst="rect">
          <a:avLst/>
        </a:prstGeom>
        <a:solidFill>
          <a:srgbClr val="FFFFCC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v-SE" sz="1100"/>
            <a:t>* Avgiftsbestämd del</a:t>
          </a:r>
          <a:r>
            <a:rPr lang="sv-SE" sz="1100" baseline="0"/>
            <a:t> avser:</a:t>
          </a:r>
        </a:p>
        <a:p>
          <a:r>
            <a:rPr lang="sv-SE" sz="1100" baseline="0"/>
            <a:t>KAP-KL </a:t>
          </a:r>
        </a:p>
        <a:p>
          <a:r>
            <a:rPr lang="sv-SE" sz="1100" baseline="0"/>
            <a:t>4,5% av pensionsgrundande lön</a:t>
          </a:r>
          <a:br>
            <a:rPr lang="sv-SE" sz="1100" baseline="0"/>
          </a:br>
          <a:endParaRPr lang="sv-SE" sz="600" baseline="0"/>
        </a:p>
        <a:p>
          <a:r>
            <a:rPr lang="sv-SE" sz="1100" baseline="0"/>
            <a:t>AKAP-KL </a:t>
          </a:r>
          <a:br>
            <a:rPr lang="sv-SE" sz="1100" baseline="0"/>
          </a:br>
          <a:r>
            <a:rPr lang="sv-SE" sz="1100" baseline="0"/>
            <a:t>4,5% av pensionsgrundande lön upp till 7,5 inkomstbasbelopp och 30% på belopp därutöver.</a:t>
          </a:r>
        </a:p>
      </xdr:txBody>
    </xdr:sp>
    <xdr:clientData/>
  </xdr:twoCellAnchor>
  <xdr:twoCellAnchor>
    <xdr:from>
      <xdr:col>6</xdr:col>
      <xdr:colOff>112835</xdr:colOff>
      <xdr:row>7</xdr:row>
      <xdr:rowOff>9525</xdr:rowOff>
    </xdr:from>
    <xdr:to>
      <xdr:col>8</xdr:col>
      <xdr:colOff>1081455</xdr:colOff>
      <xdr:row>24</xdr:row>
      <xdr:rowOff>103189</xdr:rowOff>
    </xdr:to>
    <xdr:sp macro="" textlink="">
      <xdr:nvSpPr>
        <xdr:cNvPr id="4" name="textruta 3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SpPr txBox="1"/>
      </xdr:nvSpPr>
      <xdr:spPr>
        <a:xfrm>
          <a:off x="7208960" y="1476375"/>
          <a:ext cx="2416420" cy="3046414"/>
        </a:xfrm>
        <a:prstGeom prst="rect">
          <a:avLst/>
        </a:prstGeom>
        <a:solidFill>
          <a:srgbClr val="FFFFCC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v-SE" sz="1100" b="1" baseline="0"/>
            <a:t>Åldersdifferentiering</a:t>
          </a:r>
        </a:p>
        <a:p>
          <a:r>
            <a:rPr lang="sv-SE" sz="1100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Särskild löneskatt för äldre</a:t>
          </a:r>
        </a:p>
        <a:p>
          <a:r>
            <a:rPr lang="sv-SE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Anställda som vid årets ingång fyllt 65 år har samma PO  både för andra halvåret 2019 och 2020. Den särskilda löneskatten för äldre togs bort from 1 juli 2019.</a:t>
          </a:r>
        </a:p>
        <a:p>
          <a:endParaRPr lang="sv-SE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v-SE" sz="1100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Ungdomar 15–18 år</a:t>
          </a:r>
          <a:endParaRPr lang="sv-SE">
            <a:effectLst/>
          </a:endParaRPr>
        </a:p>
        <a:p>
          <a:r>
            <a:rPr lang="sv-SE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För ungdomar mellan 15–18 år ska from 1 augusti 2019 (ersättning utbetald efter 31 juli 2019) enbart pensionsavgiften om 10,21% betalas på inkomster upp till 25 000 kronor per månad. Utöver detta intjänas avtals-pension vilket medför att ett lämpligt PO blir 15,93% (10,21+0,13+5,59).</a:t>
          </a:r>
          <a:endParaRPr lang="sv-SE">
            <a:effectLst/>
          </a:endParaRPr>
        </a:p>
        <a:p>
          <a:endParaRPr lang="sv-SE">
            <a:effectLst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438149</xdr:colOff>
      <xdr:row>38</xdr:row>
      <xdr:rowOff>9525</xdr:rowOff>
    </xdr:from>
    <xdr:to>
      <xdr:col>8</xdr:col>
      <xdr:colOff>381000</xdr:colOff>
      <xdr:row>45</xdr:row>
      <xdr:rowOff>9525</xdr:rowOff>
    </xdr:to>
    <xdr:sp macro="" textlink="">
      <xdr:nvSpPr>
        <xdr:cNvPr id="2" name="textruta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SpPr txBox="1"/>
      </xdr:nvSpPr>
      <xdr:spPr>
        <a:xfrm>
          <a:off x="6505574" y="6657975"/>
          <a:ext cx="2419351" cy="1333500"/>
        </a:xfrm>
        <a:prstGeom prst="rect">
          <a:avLst/>
        </a:prstGeom>
        <a:solidFill>
          <a:srgbClr val="FFFFCC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v-SE" sz="1100"/>
            <a:t>Exemplet är gjort enligt det nya pensionsavtalet A-KAP-KL som är helt avgiftsbestämt. Flertalet anställda omfattas dock av det äldre förmånsbestämda avtalet KAP-KL, vilket är betydligt svårare att beräkna schablonmässigt.</a:t>
          </a:r>
        </a:p>
      </xdr:txBody>
    </xdr:sp>
    <xdr:clientData/>
  </xdr:twoCellAnchor>
  <xdr:twoCellAnchor>
    <xdr:from>
      <xdr:col>6</xdr:col>
      <xdr:colOff>142142</xdr:colOff>
      <xdr:row>24</xdr:row>
      <xdr:rowOff>9525</xdr:rowOff>
    </xdr:from>
    <xdr:to>
      <xdr:col>8</xdr:col>
      <xdr:colOff>1110762</xdr:colOff>
      <xdr:row>34</xdr:row>
      <xdr:rowOff>85725</xdr:rowOff>
    </xdr:to>
    <xdr:sp macro="" textlink="">
      <xdr:nvSpPr>
        <xdr:cNvPr id="3" name="textruta 2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SpPr txBox="1"/>
      </xdr:nvSpPr>
      <xdr:spPr>
        <a:xfrm>
          <a:off x="7238267" y="4533900"/>
          <a:ext cx="2416420" cy="1552575"/>
        </a:xfrm>
        <a:prstGeom prst="rect">
          <a:avLst/>
        </a:prstGeom>
        <a:solidFill>
          <a:srgbClr val="FFFFCC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v-SE" sz="1100"/>
            <a:t>**Avgiftsbestämd del</a:t>
          </a:r>
          <a:r>
            <a:rPr lang="sv-SE" sz="1100" baseline="0"/>
            <a:t> avser:</a:t>
          </a:r>
        </a:p>
        <a:p>
          <a:r>
            <a:rPr lang="sv-SE" sz="1100" baseline="0"/>
            <a:t>KAP-KL </a:t>
          </a:r>
        </a:p>
        <a:p>
          <a:r>
            <a:rPr lang="sv-SE" sz="1100" baseline="0"/>
            <a:t>4,5% av pensionsgrundande lön</a:t>
          </a:r>
          <a:br>
            <a:rPr lang="sv-SE" sz="1100" baseline="0"/>
          </a:br>
          <a:endParaRPr lang="sv-SE" sz="600" baseline="0"/>
        </a:p>
        <a:p>
          <a:r>
            <a:rPr lang="sv-SE" sz="1100" baseline="0"/>
            <a:t>AKAP-KL </a:t>
          </a:r>
          <a:br>
            <a:rPr lang="sv-SE" sz="1100" baseline="0"/>
          </a:br>
          <a:r>
            <a:rPr lang="sv-SE" sz="1100" baseline="0"/>
            <a:t>4,5% av pensionsgrundande lön upp till 7,5 inkomstbasbelopp och 30% på belopp därutöver.</a:t>
          </a:r>
        </a:p>
      </xdr:txBody>
    </xdr:sp>
    <xdr:clientData/>
  </xdr:twoCellAnchor>
  <xdr:twoCellAnchor>
    <xdr:from>
      <xdr:col>6</xdr:col>
      <xdr:colOff>112835</xdr:colOff>
      <xdr:row>7</xdr:row>
      <xdr:rowOff>9524</xdr:rowOff>
    </xdr:from>
    <xdr:to>
      <xdr:col>8</xdr:col>
      <xdr:colOff>1081455</xdr:colOff>
      <xdr:row>22</xdr:row>
      <xdr:rowOff>185208</xdr:rowOff>
    </xdr:to>
    <xdr:sp macro="" textlink="">
      <xdr:nvSpPr>
        <xdr:cNvPr id="4" name="textruta 3">
          <a:extLst>
            <a:ext uri="{FF2B5EF4-FFF2-40B4-BE49-F238E27FC236}">
              <a16:creationId xmlns:a16="http://schemas.microsoft.com/office/drawing/2014/main" id="{00000000-0008-0000-0E00-000004000000}"/>
            </a:ext>
          </a:extLst>
        </xdr:cNvPr>
        <xdr:cNvSpPr txBox="1"/>
      </xdr:nvSpPr>
      <xdr:spPr>
        <a:xfrm>
          <a:off x="7208960" y="1438274"/>
          <a:ext cx="2416420" cy="2890309"/>
        </a:xfrm>
        <a:prstGeom prst="rect">
          <a:avLst/>
        </a:prstGeom>
        <a:solidFill>
          <a:srgbClr val="FFFFCC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v-SE" sz="1100" b="1" baseline="0"/>
            <a:t>Åldersdifferentiering</a:t>
          </a:r>
        </a:p>
        <a:p>
          <a:r>
            <a:rPr lang="sv-SE" sz="110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*</a:t>
          </a:r>
          <a:r>
            <a:rPr lang="sv-SE" sz="1100" u="sng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Unga 19–23 år</a:t>
          </a:r>
          <a:endParaRPr lang="sv-SE">
            <a:solidFill>
              <a:srgbClr val="FF0000"/>
            </a:solidFill>
            <a:effectLst/>
          </a:endParaRPr>
        </a:p>
        <a:p>
          <a:r>
            <a:rPr lang="sv-SE" sz="1100" b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Regeringen föreslår en tillfällig ned-sättning av arbetsgivaravgifter för </a:t>
          </a:r>
          <a:br>
            <a:rPr lang="sv-SE" sz="1100" b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</a:br>
          <a:r>
            <a:rPr lang="sv-SE" sz="1100" b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19–23-åringar fr.o.m. 1 april 2021 till 31 mars 2023 för ersättningar som uppgår till högst 25 000 kr/månad.</a:t>
          </a:r>
          <a:br>
            <a:rPr lang="sv-SE" sz="1100" b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</a:br>
          <a:endParaRPr lang="sv-SE">
            <a:solidFill>
              <a:srgbClr val="FF0000"/>
            </a:solidFill>
            <a:effectLst/>
          </a:endParaRPr>
        </a:p>
        <a:p>
          <a:r>
            <a:rPr lang="sv-SE" sz="1100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Ungdomar 15–18 år</a:t>
          </a:r>
          <a:endParaRPr lang="sv-SE">
            <a:effectLst/>
          </a:endParaRPr>
        </a:p>
        <a:p>
          <a:r>
            <a:rPr lang="sv-SE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För ungdomar mellan 15–18 år betalas enbart pensionsavgiften om 10,21% på inkomster upp till 25 000 kr/månad. Utöver detta intjänas avtalspension vilket medför att ett lämpligt PO blir 15,93% (10,21+0,13+5,59).</a:t>
          </a:r>
          <a:endParaRPr lang="sv-SE">
            <a:effectLst/>
          </a:endParaRPr>
        </a:p>
        <a:p>
          <a:endParaRPr lang="sv-SE">
            <a:effectLst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438149</xdr:colOff>
      <xdr:row>38</xdr:row>
      <xdr:rowOff>9525</xdr:rowOff>
    </xdr:from>
    <xdr:to>
      <xdr:col>8</xdr:col>
      <xdr:colOff>381000</xdr:colOff>
      <xdr:row>45</xdr:row>
      <xdr:rowOff>9525</xdr:rowOff>
    </xdr:to>
    <xdr:sp macro="" textlink="">
      <xdr:nvSpPr>
        <xdr:cNvPr id="2" name="textruta 1">
          <a:extLst>
            <a:ext uri="{FF2B5EF4-FFF2-40B4-BE49-F238E27FC236}">
              <a16:creationId xmlns:a16="http://schemas.microsoft.com/office/drawing/2014/main" id="{535F2DAC-AB9F-4C9C-95BB-00125BDF1D31}"/>
            </a:ext>
          </a:extLst>
        </xdr:cNvPr>
        <xdr:cNvSpPr txBox="1"/>
      </xdr:nvSpPr>
      <xdr:spPr>
        <a:xfrm>
          <a:off x="6505574" y="6657975"/>
          <a:ext cx="2419351" cy="1333500"/>
        </a:xfrm>
        <a:prstGeom prst="rect">
          <a:avLst/>
        </a:prstGeom>
        <a:solidFill>
          <a:srgbClr val="FFFFCC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v-SE" sz="1100"/>
            <a:t>Exemplet är gjort enligt det nya pensionsavtalet A-KAP-KL som är helt avgiftsbestämt. Flertalet anställda omfattas dock av det äldre förmånsbestämda avtalet KAP-KL, vilket är betydligt svårare att beräkna schablonmässigt.</a:t>
          </a:r>
        </a:p>
      </xdr:txBody>
    </xdr:sp>
    <xdr:clientData/>
  </xdr:twoCellAnchor>
  <xdr:twoCellAnchor>
    <xdr:from>
      <xdr:col>6</xdr:col>
      <xdr:colOff>142142</xdr:colOff>
      <xdr:row>25</xdr:row>
      <xdr:rowOff>57156</xdr:rowOff>
    </xdr:from>
    <xdr:to>
      <xdr:col>8</xdr:col>
      <xdr:colOff>1110762</xdr:colOff>
      <xdr:row>35</xdr:row>
      <xdr:rowOff>1064</xdr:rowOff>
    </xdr:to>
    <xdr:sp macro="" textlink="">
      <xdr:nvSpPr>
        <xdr:cNvPr id="3" name="textruta 2">
          <a:extLst>
            <a:ext uri="{FF2B5EF4-FFF2-40B4-BE49-F238E27FC236}">
              <a16:creationId xmlns:a16="http://schemas.microsoft.com/office/drawing/2014/main" id="{D2F8885D-9F93-4D35-930D-3E3AE620EF85}"/>
            </a:ext>
          </a:extLst>
        </xdr:cNvPr>
        <xdr:cNvSpPr txBox="1"/>
      </xdr:nvSpPr>
      <xdr:spPr>
        <a:xfrm>
          <a:off x="7238267" y="4629156"/>
          <a:ext cx="2416420" cy="1563158"/>
        </a:xfrm>
        <a:prstGeom prst="rect">
          <a:avLst/>
        </a:prstGeom>
        <a:solidFill>
          <a:srgbClr val="FFFFCC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v-SE" sz="1100"/>
            <a:t>***Avgiftsbestämd del</a:t>
          </a:r>
          <a:r>
            <a:rPr lang="sv-SE" sz="1100" baseline="0"/>
            <a:t> avser:</a:t>
          </a:r>
        </a:p>
        <a:p>
          <a:r>
            <a:rPr lang="sv-SE" sz="1100" baseline="0"/>
            <a:t>KAP-KL </a:t>
          </a:r>
        </a:p>
        <a:p>
          <a:r>
            <a:rPr lang="sv-SE" sz="1100" baseline="0"/>
            <a:t>4,5% av pensionsgrundande lön</a:t>
          </a:r>
          <a:br>
            <a:rPr lang="sv-SE" sz="1100" baseline="0"/>
          </a:br>
          <a:endParaRPr lang="sv-SE" sz="600" baseline="0"/>
        </a:p>
        <a:p>
          <a:r>
            <a:rPr lang="sv-SE" sz="1100" baseline="0"/>
            <a:t>AKAP-KL </a:t>
          </a:r>
          <a:br>
            <a:rPr lang="sv-SE" sz="1100" baseline="0"/>
          </a:br>
          <a:r>
            <a:rPr lang="sv-SE" sz="1100" baseline="0"/>
            <a:t>4,5% av pensionsgrundande lön upp till 7,5 inkomstbasbelopp och 30% på belopp därutöver.</a:t>
          </a:r>
        </a:p>
      </xdr:txBody>
    </xdr:sp>
    <xdr:clientData/>
  </xdr:twoCellAnchor>
  <xdr:twoCellAnchor>
    <xdr:from>
      <xdr:col>6</xdr:col>
      <xdr:colOff>134002</xdr:colOff>
      <xdr:row>4</xdr:row>
      <xdr:rowOff>243403</xdr:rowOff>
    </xdr:from>
    <xdr:to>
      <xdr:col>8</xdr:col>
      <xdr:colOff>1102622</xdr:colOff>
      <xdr:row>24</xdr:row>
      <xdr:rowOff>52903</xdr:rowOff>
    </xdr:to>
    <xdr:sp macro="" textlink="">
      <xdr:nvSpPr>
        <xdr:cNvPr id="4" name="textruta 3">
          <a:extLst>
            <a:ext uri="{FF2B5EF4-FFF2-40B4-BE49-F238E27FC236}">
              <a16:creationId xmlns:a16="http://schemas.microsoft.com/office/drawing/2014/main" id="{A3294C09-9C15-4423-B794-2D130E9CC421}"/>
            </a:ext>
          </a:extLst>
        </xdr:cNvPr>
        <xdr:cNvSpPr txBox="1"/>
      </xdr:nvSpPr>
      <xdr:spPr>
        <a:xfrm>
          <a:off x="7230127" y="719653"/>
          <a:ext cx="2416420" cy="3848100"/>
        </a:xfrm>
        <a:prstGeom prst="rect">
          <a:avLst/>
        </a:prstGeom>
        <a:solidFill>
          <a:srgbClr val="FFFFCC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v-SE" sz="1100" b="1" baseline="0"/>
            <a:t>Åldersdifferentiering</a:t>
          </a:r>
        </a:p>
        <a:p>
          <a:r>
            <a:rPr lang="sv-SE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*</a:t>
          </a:r>
          <a:r>
            <a:rPr lang="sv-SE" sz="1100" u="sng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Unga 19–23 år</a:t>
          </a:r>
          <a:endParaRPr lang="sv-SE">
            <a:solidFill>
              <a:sysClr val="windowText" lastClr="000000"/>
            </a:solidFill>
            <a:effectLst/>
          </a:endParaRPr>
        </a:p>
        <a:p>
          <a:r>
            <a:rPr lang="sv-SE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Beslut 2021-02-03: Unga 19-23 år har för perioden 1 januari 2021 t.o.m. 31 mars 2023 en tillfällig nedsättning av arbetsgivaravgifter för ersättningar som uppgår till högst 25 000 kr/mån. </a:t>
          </a:r>
          <a:r>
            <a:rPr lang="sv-SE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Utöver detta intjänas avtalspension vilket medför att ett lämpligt PO blir 25,45% (19,73+0,13+5,59). </a:t>
          </a:r>
          <a:br>
            <a:rPr lang="sv-SE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sv-SE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För ersättningar över 25 000 kr/mån utgår full arbetsgivaravgift och PO bör därför utgå enligt ordinarie principer.</a:t>
          </a:r>
        </a:p>
        <a:p>
          <a:endParaRPr lang="sv-SE" sz="600">
            <a:effectLst/>
          </a:endParaRPr>
        </a:p>
        <a:p>
          <a:r>
            <a:rPr lang="sv-SE" sz="1100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Ungdomar 15–18 år</a:t>
          </a:r>
          <a:endParaRPr lang="sv-SE">
            <a:effectLst/>
          </a:endParaRPr>
        </a:p>
        <a:p>
          <a:r>
            <a:rPr lang="sv-SE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För ungdomar mellan 15–18 år betalas enbart pensionsavgiften om 10,21% på inkomster upp till 25 000 kr/månad. Utöver detta intjänas avtalspension vilket medför att ett lämpligt PO blir 15,93% (10,21+0,13+5,59).</a:t>
          </a:r>
          <a:endParaRPr lang="sv-SE">
            <a:effectLst/>
          </a:endParaRPr>
        </a:p>
        <a:p>
          <a:endParaRPr lang="sv-SE">
            <a:effectLst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7"/>
  <sheetViews>
    <sheetView zoomScale="120" workbookViewId="0">
      <selection activeCell="A2" sqref="A2"/>
    </sheetView>
  </sheetViews>
  <sheetFormatPr defaultRowHeight="12"/>
  <cols>
    <col min="1" max="1" width="49.28515625" customWidth="1"/>
    <col min="3" max="3" width="2.7109375" customWidth="1"/>
    <col min="5" max="5" width="2.7109375" customWidth="1"/>
    <col min="7" max="7" width="2.7109375" customWidth="1"/>
  </cols>
  <sheetData>
    <row r="1" spans="1:7" ht="18" customHeight="1">
      <c r="A1" s="18" t="s">
        <v>30</v>
      </c>
    </row>
    <row r="2" spans="1:7" ht="15" customHeight="1">
      <c r="A2" s="30"/>
    </row>
    <row r="3" spans="1:7" ht="15">
      <c r="A3" s="8" t="s">
        <v>31</v>
      </c>
      <c r="B3" s="7"/>
      <c r="C3" s="7"/>
      <c r="D3" s="7"/>
    </row>
    <row r="4" spans="1:7" ht="15">
      <c r="A4" s="1"/>
    </row>
    <row r="5" spans="1:7" ht="22.5">
      <c r="A5" s="6" t="s">
        <v>32</v>
      </c>
    </row>
    <row r="6" spans="1:7">
      <c r="A6" s="5"/>
    </row>
    <row r="7" spans="1:7" ht="15">
      <c r="A7" s="5"/>
      <c r="B7" s="11"/>
      <c r="C7" s="11"/>
      <c r="D7" s="9"/>
      <c r="F7" s="9"/>
    </row>
    <row r="8" spans="1:7" s="3" customFormat="1" ht="15.95" customHeight="1">
      <c r="A8" s="5"/>
      <c r="B8" s="10" t="s">
        <v>33</v>
      </c>
      <c r="C8" s="10"/>
      <c r="D8" s="10" t="s">
        <v>18</v>
      </c>
      <c r="F8" s="10" t="s">
        <v>18</v>
      </c>
      <c r="G8" s="31" t="s">
        <v>28</v>
      </c>
    </row>
    <row r="9" spans="1:7" s="3" customFormat="1" ht="15.95" customHeight="1">
      <c r="A9" s="12" t="s">
        <v>11</v>
      </c>
      <c r="B9" s="13"/>
      <c r="C9" s="13"/>
      <c r="D9" s="13"/>
      <c r="E9" s="13"/>
      <c r="F9" s="13"/>
    </row>
    <row r="10" spans="1:7" s="3" customFormat="1" ht="15.95" customHeight="1">
      <c r="A10" s="13" t="s">
        <v>0</v>
      </c>
      <c r="B10" s="14">
        <v>10.210000000000001</v>
      </c>
      <c r="C10" s="14"/>
      <c r="D10" s="14">
        <v>10.210000000000001</v>
      </c>
      <c r="E10" s="13"/>
      <c r="F10" s="13">
        <v>10.210000000000001</v>
      </c>
    </row>
    <row r="11" spans="1:7" s="3" customFormat="1" ht="15.95" customHeight="1">
      <c r="A11" s="13" t="s">
        <v>1</v>
      </c>
      <c r="B11" s="14">
        <v>1.7</v>
      </c>
      <c r="C11" s="14"/>
      <c r="D11" s="14">
        <v>1.7</v>
      </c>
      <c r="E11" s="13"/>
      <c r="F11" s="13"/>
    </row>
    <row r="12" spans="1:7" s="3" customFormat="1" ht="15.95" customHeight="1">
      <c r="A12" s="13" t="s">
        <v>2</v>
      </c>
      <c r="B12" s="21">
        <v>10.15</v>
      </c>
      <c r="C12" s="21"/>
      <c r="D12" s="21">
        <v>8.64</v>
      </c>
      <c r="E12" s="13"/>
      <c r="F12" s="13"/>
    </row>
    <row r="13" spans="1:7" s="3" customFormat="1" ht="15.95" customHeight="1">
      <c r="A13" s="13" t="s">
        <v>3</v>
      </c>
      <c r="B13" s="14">
        <v>0.68</v>
      </c>
      <c r="C13" s="14"/>
      <c r="D13" s="14">
        <v>0.68</v>
      </c>
      <c r="E13" s="13"/>
      <c r="F13" s="13"/>
    </row>
    <row r="14" spans="1:7" s="3" customFormat="1" ht="15.95" customHeight="1">
      <c r="A14" s="13" t="s">
        <v>4</v>
      </c>
      <c r="B14" s="14">
        <v>2.2000000000000002</v>
      </c>
      <c r="C14" s="14"/>
      <c r="D14" s="14">
        <v>2.2000000000000002</v>
      </c>
      <c r="E14" s="13"/>
      <c r="F14" s="13"/>
    </row>
    <row r="15" spans="1:7" s="3" customFormat="1" ht="15.95" customHeight="1">
      <c r="A15" s="13" t="s">
        <v>5</v>
      </c>
      <c r="B15" s="14">
        <v>4.45</v>
      </c>
      <c r="C15" s="14"/>
      <c r="D15" s="14">
        <v>4.45</v>
      </c>
      <c r="E15" s="13"/>
      <c r="F15" s="13"/>
    </row>
    <row r="16" spans="1:7" s="3" customFormat="1" ht="15.95" customHeight="1">
      <c r="A16" s="36" t="s">
        <v>6</v>
      </c>
      <c r="B16" s="37">
        <v>3.07</v>
      </c>
      <c r="C16" s="37"/>
      <c r="D16" s="37">
        <v>4.4000000000000004</v>
      </c>
      <c r="E16" s="36"/>
      <c r="F16" s="36"/>
    </row>
    <row r="17" spans="1:7" s="3" customFormat="1" ht="15.95" customHeight="1">
      <c r="A17" s="19" t="s">
        <v>34</v>
      </c>
      <c r="B17" s="35"/>
      <c r="C17" s="35"/>
      <c r="D17" s="35"/>
      <c r="E17" s="19"/>
      <c r="F17" s="19">
        <v>16.16</v>
      </c>
    </row>
    <row r="18" spans="1:7" s="3" customFormat="1" ht="15.95" customHeight="1">
      <c r="A18" s="12" t="s">
        <v>7</v>
      </c>
      <c r="B18" s="16">
        <f>SUM(B10:B17)</f>
        <v>32.46</v>
      </c>
      <c r="C18" s="16"/>
      <c r="D18" s="21">
        <f>SUM(D10:D17)</f>
        <v>32.28</v>
      </c>
      <c r="F18" s="13">
        <f>SUM(F10:F17)</f>
        <v>26.37</v>
      </c>
    </row>
    <row r="19" spans="1:7" s="2" customFormat="1" ht="18" customHeight="1">
      <c r="A19" s="23"/>
      <c r="B19" s="22"/>
      <c r="C19" s="22"/>
      <c r="D19" s="22"/>
      <c r="E19" s="13"/>
      <c r="F19" s="13"/>
    </row>
    <row r="20" spans="1:7" s="2" customFormat="1" ht="12.75">
      <c r="A20" s="12" t="s">
        <v>12</v>
      </c>
      <c r="B20" s="14"/>
      <c r="C20" s="14"/>
      <c r="D20" s="14"/>
      <c r="E20" s="13"/>
      <c r="F20" s="13"/>
    </row>
    <row r="21" spans="1:7" s="3" customFormat="1" ht="15.95" customHeight="1">
      <c r="A21" s="13" t="s">
        <v>9</v>
      </c>
      <c r="B21" s="16">
        <v>0.5</v>
      </c>
      <c r="C21" s="16"/>
      <c r="D21" s="21">
        <v>0.4</v>
      </c>
      <c r="E21" s="13"/>
      <c r="F21" s="13"/>
    </row>
    <row r="22" spans="1:7" s="3" customFormat="1" ht="15.95" customHeight="1">
      <c r="A22" s="13" t="s">
        <v>8</v>
      </c>
      <c r="B22" s="14">
        <v>1.7</v>
      </c>
      <c r="C22" s="14"/>
      <c r="D22" s="14">
        <v>1.7</v>
      </c>
      <c r="E22" s="13"/>
      <c r="F22" s="13"/>
    </row>
    <row r="23" spans="1:7" s="3" customFormat="1" ht="15.95" customHeight="1">
      <c r="A23" s="13" t="s">
        <v>10</v>
      </c>
      <c r="B23" s="14">
        <v>0.01</v>
      </c>
      <c r="C23" s="14"/>
      <c r="D23" s="14">
        <v>0.01</v>
      </c>
      <c r="E23" s="13"/>
      <c r="F23" s="13"/>
    </row>
    <row r="24" spans="1:7" s="3" customFormat="1" ht="15.95" customHeight="1">
      <c r="A24" s="19" t="s">
        <v>13</v>
      </c>
      <c r="B24" s="20">
        <v>0.68</v>
      </c>
      <c r="C24" s="20"/>
      <c r="D24" s="20">
        <v>0.68</v>
      </c>
      <c r="E24" s="19"/>
      <c r="F24" s="19"/>
    </row>
    <row r="25" spans="1:7" s="3" customFormat="1" ht="15.95" customHeight="1">
      <c r="A25" s="12" t="s">
        <v>7</v>
      </c>
      <c r="B25" s="14">
        <f>SUM(B21:B24)</f>
        <v>2.89</v>
      </c>
      <c r="C25" s="14"/>
      <c r="D25" s="22">
        <f>SUM(D21:D24)</f>
        <v>2.79</v>
      </c>
      <c r="E25" s="31"/>
      <c r="F25" s="13"/>
    </row>
    <row r="26" spans="1:7" s="3" customFormat="1" ht="15.95" customHeight="1">
      <c r="A26" s="13"/>
      <c r="B26" s="14"/>
      <c r="C26" s="14"/>
      <c r="D26" s="14"/>
      <c r="F26" s="13"/>
    </row>
    <row r="27" spans="1:7" s="3" customFormat="1" ht="15.95" customHeight="1">
      <c r="A27" s="12" t="s">
        <v>35</v>
      </c>
      <c r="B27" s="24"/>
      <c r="C27" s="24"/>
      <c r="D27" s="21"/>
      <c r="E27" s="13"/>
      <c r="F27" s="13"/>
    </row>
    <row r="28" spans="1:7" s="2" customFormat="1" ht="18" customHeight="1">
      <c r="A28" s="13" t="s">
        <v>36</v>
      </c>
      <c r="B28" s="21">
        <v>6.95</v>
      </c>
      <c r="C28" s="31" t="s">
        <v>20</v>
      </c>
      <c r="D28" s="21">
        <v>6.95</v>
      </c>
      <c r="E28" s="31" t="s">
        <v>20</v>
      </c>
      <c r="F28" s="21">
        <v>6.95</v>
      </c>
      <c r="G28" s="31" t="s">
        <v>20</v>
      </c>
    </row>
    <row r="29" spans="1:7" s="2" customFormat="1" ht="18" customHeight="1">
      <c r="A29" s="19" t="s">
        <v>37</v>
      </c>
      <c r="B29" s="38">
        <v>1.69</v>
      </c>
      <c r="C29" s="31" t="s">
        <v>26</v>
      </c>
      <c r="D29" s="38">
        <v>1.69</v>
      </c>
      <c r="E29" s="31" t="s">
        <v>26</v>
      </c>
      <c r="F29" s="38">
        <v>1.69</v>
      </c>
      <c r="G29" s="31" t="s">
        <v>26</v>
      </c>
    </row>
    <row r="30" spans="1:7" s="4" customFormat="1" ht="15.95" customHeight="1">
      <c r="A30" s="12" t="s">
        <v>38</v>
      </c>
      <c r="B30" s="22">
        <f>SUM(B28:B29)</f>
        <v>8.64</v>
      </c>
      <c r="C30" s="22"/>
      <c r="D30" s="22">
        <f>SUM(D28:D29)</f>
        <v>8.64</v>
      </c>
      <c r="E30" s="13"/>
      <c r="F30" s="22">
        <f>SUM(F28:F29)</f>
        <v>8.64</v>
      </c>
      <c r="G30" s="25"/>
    </row>
    <row r="31" spans="1:7" s="4" customFormat="1" ht="15.95" customHeight="1">
      <c r="A31" s="13"/>
      <c r="B31" s="14"/>
      <c r="C31" s="14"/>
      <c r="D31" s="14"/>
      <c r="E31" s="13"/>
      <c r="F31" s="13"/>
    </row>
    <row r="32" spans="1:7" s="4" customFormat="1" ht="15.95" customHeight="1">
      <c r="A32" s="12" t="s">
        <v>15</v>
      </c>
      <c r="B32" s="22">
        <f>B18+B25+B30</f>
        <v>43.99</v>
      </c>
      <c r="C32" s="22"/>
      <c r="D32" s="22">
        <f>D18+D25+D30</f>
        <v>43.71</v>
      </c>
      <c r="E32" s="22"/>
      <c r="F32" s="22">
        <f>F18+F25+F30</f>
        <v>35.010000000000005</v>
      </c>
    </row>
    <row r="33" spans="1:6" s="2" customFormat="1" ht="18" customHeight="1">
      <c r="A33" s="13"/>
      <c r="B33" s="14"/>
      <c r="C33" s="14"/>
      <c r="D33" s="14"/>
      <c r="E33" s="3"/>
      <c r="F33" s="3"/>
    </row>
    <row r="34" spans="1:6" s="2" customFormat="1" ht="15.95" customHeight="1">
      <c r="A34" s="17"/>
      <c r="B34"/>
      <c r="C34"/>
      <c r="D34"/>
      <c r="E34"/>
      <c r="F34"/>
    </row>
    <row r="35" spans="1:6" ht="13.5">
      <c r="A35" s="28" t="s">
        <v>39</v>
      </c>
    </row>
    <row r="36" spans="1:6" ht="13.5">
      <c r="A36" s="28" t="s">
        <v>40</v>
      </c>
    </row>
    <row r="37" spans="1:6" ht="13.5">
      <c r="A37" s="34" t="s">
        <v>23</v>
      </c>
    </row>
  </sheetData>
  <phoneticPr fontId="0" type="noConversion"/>
  <pageMargins left="0.59055118110236227" right="0.39370078740157483" top="0.39370078740157483" bottom="0.39370078740157483" header="0.19685039370078741" footer="0.19685039370078741"/>
  <pageSetup paperSize="9" orientation="portrait" r:id="rId1"/>
  <headerFooter alignWithMargins="0">
    <oddHeader>&amp;R&amp;A</oddHeader>
    <oddFooter>&amp;L&amp;8&amp;F/Kajsa Jansson&amp;C&amp;P (&amp;N)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L34"/>
  <sheetViews>
    <sheetView view="pageLayout" zoomScale="130" zoomScaleNormal="130" zoomScalePageLayoutView="130" workbookViewId="0">
      <selection activeCell="A2" sqref="A2"/>
    </sheetView>
  </sheetViews>
  <sheetFormatPr defaultRowHeight="12"/>
  <cols>
    <col min="1" max="1" width="30.7109375" customWidth="1"/>
    <col min="2" max="3" width="10.28515625" customWidth="1"/>
    <col min="4" max="4" width="2.7109375" customWidth="1"/>
    <col min="5" max="5" width="8.7109375" customWidth="1"/>
    <col min="6" max="7" width="10.7109375" customWidth="1"/>
    <col min="8" max="9" width="8.7109375" customWidth="1"/>
    <col min="10" max="10" width="10.7109375" customWidth="1"/>
    <col min="11" max="11" width="8.7109375" customWidth="1"/>
    <col min="12" max="12" width="12.7109375" customWidth="1"/>
  </cols>
  <sheetData>
    <row r="1" spans="1:12" ht="15" customHeight="1">
      <c r="A1" s="190" t="s">
        <v>137</v>
      </c>
      <c r="B1" s="183"/>
      <c r="C1" s="184"/>
      <c r="D1" s="184"/>
      <c r="E1" s="184"/>
      <c r="F1" s="184"/>
      <c r="G1" s="184"/>
      <c r="H1" s="184"/>
      <c r="I1" s="185"/>
      <c r="J1" s="185"/>
      <c r="K1" s="185"/>
      <c r="L1" s="186"/>
    </row>
    <row r="2" spans="1:12" ht="3.95" customHeight="1">
      <c r="A2" s="125"/>
      <c r="B2" s="183"/>
      <c r="C2" s="184"/>
      <c r="D2" s="184"/>
      <c r="E2" s="184"/>
      <c r="F2" s="184"/>
      <c r="G2" s="184"/>
      <c r="H2" s="184"/>
      <c r="I2" s="185"/>
      <c r="J2" s="185"/>
      <c r="K2" s="185"/>
      <c r="L2" s="186"/>
    </row>
    <row r="3" spans="1:12" ht="15" customHeight="1">
      <c r="A3" s="8" t="s">
        <v>138</v>
      </c>
      <c r="B3" s="183"/>
      <c r="C3" s="184"/>
      <c r="D3" s="184"/>
      <c r="E3" s="184"/>
      <c r="F3" s="184"/>
      <c r="G3" s="184"/>
      <c r="H3" s="184"/>
      <c r="I3" s="185"/>
      <c r="J3" s="185"/>
      <c r="K3" s="185"/>
      <c r="L3" s="186"/>
    </row>
    <row r="4" spans="1:12" ht="3.95" customHeight="1">
      <c r="A4" s="1"/>
      <c r="B4" s="183"/>
      <c r="C4" s="184"/>
      <c r="D4" s="184"/>
      <c r="E4" s="184"/>
      <c r="F4" s="184"/>
      <c r="G4" s="184"/>
      <c r="H4" s="184"/>
      <c r="I4" s="185"/>
      <c r="J4" s="185"/>
      <c r="K4" s="185"/>
      <c r="L4" s="186"/>
    </row>
    <row r="5" spans="1:12" ht="48" customHeight="1">
      <c r="A5" s="191" t="s">
        <v>163</v>
      </c>
      <c r="B5" s="192" t="s">
        <v>139</v>
      </c>
      <c r="C5" s="192" t="s">
        <v>140</v>
      </c>
      <c r="D5" s="193"/>
      <c r="E5" s="194" t="s">
        <v>141</v>
      </c>
      <c r="F5" s="195"/>
      <c r="G5" s="195"/>
      <c r="H5" s="249" t="s">
        <v>142</v>
      </c>
      <c r="I5" s="247" t="s">
        <v>161</v>
      </c>
      <c r="J5" s="197"/>
      <c r="K5" s="197"/>
      <c r="L5" s="248" t="s">
        <v>162</v>
      </c>
    </row>
    <row r="6" spans="1:12" ht="15" customHeight="1">
      <c r="A6" s="187"/>
      <c r="B6" s="198">
        <v>41976</v>
      </c>
      <c r="C6" s="198">
        <v>42290</v>
      </c>
      <c r="D6" s="193"/>
      <c r="E6" s="195" t="s">
        <v>143</v>
      </c>
      <c r="F6" s="195"/>
      <c r="G6" s="195"/>
      <c r="H6" s="199"/>
      <c r="I6" s="196"/>
      <c r="J6" s="196"/>
      <c r="K6" s="196"/>
      <c r="L6" s="200"/>
    </row>
    <row r="7" spans="1:12" ht="15" customHeight="1">
      <c r="A7" s="187"/>
      <c r="B7" s="201" t="s">
        <v>71</v>
      </c>
      <c r="C7" s="201" t="s">
        <v>71</v>
      </c>
      <c r="D7" s="202"/>
      <c r="E7" s="203" t="s">
        <v>144</v>
      </c>
      <c r="F7" s="204" t="s">
        <v>145</v>
      </c>
      <c r="G7" s="204" t="s">
        <v>146</v>
      </c>
      <c r="H7" s="205" t="s">
        <v>147</v>
      </c>
      <c r="I7" s="206">
        <v>1989</v>
      </c>
      <c r="J7" s="206" t="s">
        <v>148</v>
      </c>
      <c r="K7" s="207" t="s">
        <v>149</v>
      </c>
      <c r="L7" s="208" t="s">
        <v>150</v>
      </c>
    </row>
    <row r="8" spans="1:12" ht="15" customHeight="1">
      <c r="A8" s="209" t="s">
        <v>11</v>
      </c>
      <c r="B8" s="210"/>
      <c r="C8" s="211"/>
      <c r="D8" s="193"/>
      <c r="E8" s="212"/>
      <c r="F8" s="212"/>
      <c r="G8" s="212"/>
      <c r="H8" s="213"/>
      <c r="I8" s="188"/>
      <c r="J8" s="188"/>
      <c r="K8" s="188"/>
      <c r="L8" s="214"/>
    </row>
    <row r="9" spans="1:12" ht="14.1" customHeight="1">
      <c r="A9" s="211" t="s">
        <v>0</v>
      </c>
      <c r="B9" s="215">
        <v>10.210000000000001</v>
      </c>
      <c r="C9" s="215">
        <v>10.210000000000001</v>
      </c>
      <c r="D9" s="216"/>
      <c r="E9" s="217">
        <v>0</v>
      </c>
      <c r="F9" s="217">
        <v>10.210000000000001</v>
      </c>
      <c r="G9" s="217">
        <v>10.210000000000001</v>
      </c>
      <c r="H9" s="218">
        <v>10.210000000000001</v>
      </c>
      <c r="I9" s="219">
        <v>10.210000000000001</v>
      </c>
      <c r="J9" s="219">
        <v>10.210000000000001</v>
      </c>
      <c r="K9" s="219">
        <v>10.210000000000001</v>
      </c>
      <c r="L9" s="220">
        <v>10.210000000000001</v>
      </c>
    </row>
    <row r="10" spans="1:12" ht="14.1" customHeight="1">
      <c r="A10" s="211" t="s">
        <v>1</v>
      </c>
      <c r="B10" s="215">
        <v>1.17</v>
      </c>
      <c r="C10" s="215">
        <v>1.17</v>
      </c>
      <c r="D10" s="216"/>
      <c r="E10" s="217">
        <v>0</v>
      </c>
      <c r="F10" s="217">
        <v>0</v>
      </c>
      <c r="G10" s="217">
        <v>1.17</v>
      </c>
      <c r="H10" s="218">
        <v>0.28999999999999998</v>
      </c>
      <c r="I10" s="219">
        <v>1.17</v>
      </c>
      <c r="J10" s="219">
        <v>0.28999999999999998</v>
      </c>
      <c r="K10" s="219">
        <v>0</v>
      </c>
      <c r="L10" s="220">
        <v>0.84</v>
      </c>
    </row>
    <row r="11" spans="1:12" ht="14.1" customHeight="1">
      <c r="A11" s="211" t="s">
        <v>2</v>
      </c>
      <c r="B11" s="215">
        <v>4.3499999999999996</v>
      </c>
      <c r="C11" s="221">
        <v>4.8499999999999996</v>
      </c>
      <c r="D11" s="216"/>
      <c r="E11" s="217">
        <v>0</v>
      </c>
      <c r="F11" s="217">
        <v>0</v>
      </c>
      <c r="G11" s="217">
        <v>4.3499999999999996</v>
      </c>
      <c r="H11" s="218">
        <v>1.08</v>
      </c>
      <c r="I11" s="219">
        <v>4.3499999999999996</v>
      </c>
      <c r="J11" s="219">
        <v>1.08</v>
      </c>
      <c r="K11" s="219">
        <v>0</v>
      </c>
      <c r="L11" s="220">
        <v>3.13</v>
      </c>
    </row>
    <row r="12" spans="1:12" ht="14.1" customHeight="1">
      <c r="A12" s="211" t="s">
        <v>3</v>
      </c>
      <c r="B12" s="215">
        <v>0.3</v>
      </c>
      <c r="C12" s="215">
        <v>0.3</v>
      </c>
      <c r="D12" s="216"/>
      <c r="E12" s="217">
        <v>0</v>
      </c>
      <c r="F12" s="217">
        <v>0</v>
      </c>
      <c r="G12" s="217">
        <v>0.3</v>
      </c>
      <c r="H12" s="218">
        <v>7.0000000000000007E-2</v>
      </c>
      <c r="I12" s="219">
        <v>0.3</v>
      </c>
      <c r="J12" s="219">
        <v>7.0000000000000007E-2</v>
      </c>
      <c r="K12" s="219">
        <v>0</v>
      </c>
      <c r="L12" s="220">
        <v>0.21</v>
      </c>
    </row>
    <row r="13" spans="1:12" ht="14.1" customHeight="1">
      <c r="A13" s="211" t="s">
        <v>4</v>
      </c>
      <c r="B13" s="215">
        <v>2.6</v>
      </c>
      <c r="C13" s="215">
        <v>2.6</v>
      </c>
      <c r="D13" s="216"/>
      <c r="E13" s="217">
        <v>0</v>
      </c>
      <c r="F13" s="217">
        <v>0</v>
      </c>
      <c r="G13" s="217">
        <v>2.6</v>
      </c>
      <c r="H13" s="218">
        <v>0.65</v>
      </c>
      <c r="I13" s="219">
        <v>2.6</v>
      </c>
      <c r="J13" s="219">
        <v>0.65</v>
      </c>
      <c r="K13" s="219">
        <v>0</v>
      </c>
      <c r="L13" s="220">
        <v>1.87</v>
      </c>
    </row>
    <row r="14" spans="1:12" ht="14.1" customHeight="1">
      <c r="A14" s="211" t="s">
        <v>5</v>
      </c>
      <c r="B14" s="215">
        <v>2.64</v>
      </c>
      <c r="C14" s="215">
        <v>2.64</v>
      </c>
      <c r="D14" s="216"/>
      <c r="E14" s="217">
        <v>0</v>
      </c>
      <c r="F14" s="217">
        <v>0</v>
      </c>
      <c r="G14" s="217">
        <v>2.64</v>
      </c>
      <c r="H14" s="218">
        <v>0.66</v>
      </c>
      <c r="I14" s="219">
        <v>2.64</v>
      </c>
      <c r="J14" s="219">
        <v>0.66</v>
      </c>
      <c r="K14" s="219">
        <v>0</v>
      </c>
      <c r="L14" s="220">
        <v>1.9</v>
      </c>
    </row>
    <row r="15" spans="1:12" ht="14.1" customHeight="1">
      <c r="A15" s="222" t="s">
        <v>6</v>
      </c>
      <c r="B15" s="223">
        <v>10.15</v>
      </c>
      <c r="C15" s="224">
        <v>9.65</v>
      </c>
      <c r="D15" s="216"/>
      <c r="E15" s="225">
        <v>0</v>
      </c>
      <c r="F15" s="225">
        <v>0</v>
      </c>
      <c r="G15" s="225">
        <v>10.15</v>
      </c>
      <c r="H15" s="226">
        <v>2.5299999999999998</v>
      </c>
      <c r="I15" s="227">
        <v>10.15</v>
      </c>
      <c r="J15" s="227">
        <v>2.5299999999999998</v>
      </c>
      <c r="K15" s="227">
        <v>0</v>
      </c>
      <c r="L15" s="228">
        <v>7.3</v>
      </c>
    </row>
    <row r="16" spans="1:12" ht="15" customHeight="1">
      <c r="A16" s="209" t="s">
        <v>151</v>
      </c>
      <c r="B16" s="229">
        <f>SUM(B9:B15)</f>
        <v>31.42</v>
      </c>
      <c r="C16" s="229">
        <f>SUM(C9:C15)</f>
        <v>31.42</v>
      </c>
      <c r="D16" s="216"/>
      <c r="E16" s="230">
        <f t="shared" ref="E16:K16" si="0">SUM(E9:E15)</f>
        <v>0</v>
      </c>
      <c r="F16" s="230">
        <f t="shared" si="0"/>
        <v>10.210000000000001</v>
      </c>
      <c r="G16" s="230">
        <f t="shared" si="0"/>
        <v>31.42</v>
      </c>
      <c r="H16" s="231">
        <f t="shared" si="0"/>
        <v>15.49</v>
      </c>
      <c r="I16" s="232">
        <f t="shared" si="0"/>
        <v>31.42</v>
      </c>
      <c r="J16" s="232">
        <f t="shared" si="0"/>
        <v>15.49</v>
      </c>
      <c r="K16" s="232">
        <f t="shared" si="0"/>
        <v>10.210000000000001</v>
      </c>
      <c r="L16" s="200">
        <v>25.46</v>
      </c>
    </row>
    <row r="17" spans="1:12" ht="15" customHeight="1">
      <c r="A17" s="209" t="s">
        <v>12</v>
      </c>
      <c r="B17" s="210"/>
      <c r="C17" s="210"/>
      <c r="D17" s="216"/>
      <c r="E17" s="233"/>
      <c r="F17" s="233"/>
      <c r="G17" s="233"/>
      <c r="H17" s="234"/>
      <c r="I17" s="235"/>
      <c r="J17" s="236"/>
      <c r="K17" s="237"/>
      <c r="L17" s="220"/>
    </row>
    <row r="18" spans="1:12" ht="14.1" customHeight="1">
      <c r="A18" s="211" t="s">
        <v>152</v>
      </c>
      <c r="B18" s="215">
        <v>0.1</v>
      </c>
      <c r="C18" s="215">
        <v>0.1</v>
      </c>
      <c r="D18" s="216"/>
      <c r="E18" s="217">
        <v>0</v>
      </c>
      <c r="F18" s="217">
        <v>0</v>
      </c>
      <c r="G18" s="217">
        <v>0.1</v>
      </c>
      <c r="H18" s="218">
        <v>0.1</v>
      </c>
      <c r="I18" s="219">
        <v>0.1</v>
      </c>
      <c r="J18" s="219">
        <v>0.1</v>
      </c>
      <c r="K18" s="219">
        <v>0.1</v>
      </c>
      <c r="L18" s="220">
        <v>0.1</v>
      </c>
    </row>
    <row r="19" spans="1:12" ht="14.1" customHeight="1">
      <c r="A19" s="211" t="s">
        <v>9</v>
      </c>
      <c r="B19" s="238">
        <v>0.1</v>
      </c>
      <c r="C19" s="239">
        <v>7.0000000000000007E-2</v>
      </c>
      <c r="D19" s="216"/>
      <c r="E19" s="217">
        <v>0</v>
      </c>
      <c r="F19" s="217">
        <v>0</v>
      </c>
      <c r="G19" s="217">
        <v>0.1</v>
      </c>
      <c r="H19" s="218">
        <v>0.1</v>
      </c>
      <c r="I19" s="219">
        <v>0.1</v>
      </c>
      <c r="J19" s="219">
        <v>0.1</v>
      </c>
      <c r="K19" s="219">
        <v>0.1</v>
      </c>
      <c r="L19" s="220">
        <v>0.1</v>
      </c>
    </row>
    <row r="20" spans="1:12" ht="14.1" customHeight="1">
      <c r="A20" s="211" t="s">
        <v>8</v>
      </c>
      <c r="B20" s="215">
        <v>0</v>
      </c>
      <c r="C20" s="215">
        <v>0</v>
      </c>
      <c r="D20" s="216"/>
      <c r="E20" s="217">
        <v>0</v>
      </c>
      <c r="F20" s="217">
        <v>0</v>
      </c>
      <c r="G20" s="217">
        <v>0</v>
      </c>
      <c r="H20" s="218">
        <v>0</v>
      </c>
      <c r="I20" s="219">
        <v>0</v>
      </c>
      <c r="J20" s="219">
        <v>0</v>
      </c>
      <c r="K20" s="219">
        <v>0</v>
      </c>
      <c r="L20" s="220">
        <v>0</v>
      </c>
    </row>
    <row r="21" spans="1:12" ht="14.1" customHeight="1">
      <c r="A21" s="211" t="s">
        <v>153</v>
      </c>
      <c r="B21" s="215">
        <v>0.01</v>
      </c>
      <c r="C21" s="215">
        <v>0.01</v>
      </c>
      <c r="D21" s="216"/>
      <c r="E21" s="217">
        <v>0</v>
      </c>
      <c r="F21" s="217">
        <v>0.01</v>
      </c>
      <c r="G21" s="217">
        <v>0.01</v>
      </c>
      <c r="H21" s="218">
        <v>0.01</v>
      </c>
      <c r="I21" s="219">
        <v>0.01</v>
      </c>
      <c r="J21" s="219">
        <v>0.01</v>
      </c>
      <c r="K21" s="219">
        <v>0.01</v>
      </c>
      <c r="L21" s="220">
        <v>0.01</v>
      </c>
    </row>
    <row r="22" spans="1:12" ht="24" customHeight="1">
      <c r="A22" s="240" t="s">
        <v>13</v>
      </c>
      <c r="B22" s="241">
        <v>0</v>
      </c>
      <c r="C22" s="241">
        <v>0</v>
      </c>
      <c r="D22" s="216"/>
      <c r="E22" s="225">
        <v>0</v>
      </c>
      <c r="F22" s="225">
        <v>0</v>
      </c>
      <c r="G22" s="225">
        <v>0</v>
      </c>
      <c r="H22" s="226">
        <v>0</v>
      </c>
      <c r="I22" s="227">
        <v>0</v>
      </c>
      <c r="J22" s="227">
        <v>0</v>
      </c>
      <c r="K22" s="227">
        <v>0</v>
      </c>
      <c r="L22" s="228">
        <v>0</v>
      </c>
    </row>
    <row r="23" spans="1:12" ht="15" customHeight="1">
      <c r="A23" s="209" t="s">
        <v>154</v>
      </c>
      <c r="B23" s="229">
        <f>SUM(B18:B22)</f>
        <v>0.21000000000000002</v>
      </c>
      <c r="C23" s="242">
        <f>SUM(C18:C22)</f>
        <v>0.18000000000000002</v>
      </c>
      <c r="D23" s="216"/>
      <c r="E23" s="230">
        <f t="shared" ref="E23:L23" si="1">SUM(E18:E22)</f>
        <v>0</v>
      </c>
      <c r="F23" s="230">
        <f t="shared" si="1"/>
        <v>0.01</v>
      </c>
      <c r="G23" s="230">
        <f t="shared" si="1"/>
        <v>0.21000000000000002</v>
      </c>
      <c r="H23" s="231">
        <f t="shared" si="1"/>
        <v>0.21000000000000002</v>
      </c>
      <c r="I23" s="232">
        <f t="shared" si="1"/>
        <v>0.21000000000000002</v>
      </c>
      <c r="J23" s="232">
        <f t="shared" si="1"/>
        <v>0.21000000000000002</v>
      </c>
      <c r="K23" s="232">
        <f t="shared" si="1"/>
        <v>0.21000000000000002</v>
      </c>
      <c r="L23" s="200">
        <f t="shared" si="1"/>
        <v>0.21000000000000002</v>
      </c>
    </row>
    <row r="24" spans="1:12" ht="15" customHeight="1">
      <c r="A24" s="209" t="s">
        <v>16</v>
      </c>
      <c r="B24" s="210"/>
      <c r="C24" s="210"/>
      <c r="D24" s="216"/>
      <c r="E24" s="233"/>
      <c r="F24" s="233"/>
      <c r="G24" s="233"/>
      <c r="H24" s="243"/>
      <c r="I24" s="235"/>
      <c r="J24" s="237"/>
      <c r="K24" s="237"/>
      <c r="L24" s="244"/>
    </row>
    <row r="25" spans="1:12" ht="14.1" customHeight="1">
      <c r="A25" s="211" t="s">
        <v>155</v>
      </c>
      <c r="B25" s="215">
        <v>4.5</v>
      </c>
      <c r="C25" s="215">
        <v>4.5</v>
      </c>
      <c r="D25" s="216"/>
      <c r="E25" s="217">
        <v>0</v>
      </c>
      <c r="F25" s="217">
        <v>4.5</v>
      </c>
      <c r="G25" s="217">
        <v>4.5</v>
      </c>
      <c r="H25" s="218">
        <v>4.5</v>
      </c>
      <c r="I25" s="219">
        <v>4.5</v>
      </c>
      <c r="J25" s="219">
        <v>4.5</v>
      </c>
      <c r="K25" s="219">
        <v>4.5</v>
      </c>
      <c r="L25" s="220">
        <v>4.5</v>
      </c>
    </row>
    <row r="26" spans="1:12" ht="14.1" customHeight="1">
      <c r="A26" s="211" t="s">
        <v>156</v>
      </c>
      <c r="B26" s="215">
        <v>1.0917000000000001</v>
      </c>
      <c r="C26" s="215">
        <v>1.0917000000000001</v>
      </c>
      <c r="D26" s="216"/>
      <c r="E26" s="217">
        <v>0</v>
      </c>
      <c r="F26" s="217">
        <v>1.0900000000000001</v>
      </c>
      <c r="G26" s="217">
        <v>1.0917000000000001</v>
      </c>
      <c r="H26" s="218">
        <v>1.0917000000000001</v>
      </c>
      <c r="I26" s="219">
        <v>1.0917000000000001</v>
      </c>
      <c r="J26" s="219">
        <v>1.0917000000000001</v>
      </c>
      <c r="K26" s="219">
        <v>1.0917000000000001</v>
      </c>
      <c r="L26" s="220">
        <v>1.0917000000000001</v>
      </c>
    </row>
    <row r="27" spans="1:12" ht="14.1" customHeight="1">
      <c r="A27" s="211" t="s">
        <v>112</v>
      </c>
      <c r="B27" s="238">
        <v>5.56</v>
      </c>
      <c r="C27" s="238">
        <v>5.56</v>
      </c>
      <c r="D27" s="216"/>
      <c r="E27" s="217">
        <v>0</v>
      </c>
      <c r="F27" s="217">
        <v>0</v>
      </c>
      <c r="G27" s="217">
        <v>5.56</v>
      </c>
      <c r="H27" s="218">
        <v>0</v>
      </c>
      <c r="I27" s="219">
        <v>5.56</v>
      </c>
      <c r="J27" s="219">
        <v>0</v>
      </c>
      <c r="K27" s="219">
        <v>0</v>
      </c>
      <c r="L27" s="220">
        <v>0</v>
      </c>
    </row>
    <row r="28" spans="1:12" ht="14.1" customHeight="1">
      <c r="A28" s="222" t="s">
        <v>113</v>
      </c>
      <c r="B28" s="223">
        <f>0.2426*B27</f>
        <v>1.3488560000000001</v>
      </c>
      <c r="C28" s="223">
        <f>0.2426*C27</f>
        <v>1.3488560000000001</v>
      </c>
      <c r="D28" s="216"/>
      <c r="E28" s="225">
        <v>0</v>
      </c>
      <c r="F28" s="225">
        <v>0</v>
      </c>
      <c r="G28" s="225">
        <f>0.2426*G27</f>
        <v>1.3488560000000001</v>
      </c>
      <c r="H28" s="226">
        <v>0</v>
      </c>
      <c r="I28" s="227">
        <f>0.2426*I27</f>
        <v>1.3488560000000001</v>
      </c>
      <c r="J28" s="227">
        <v>0</v>
      </c>
      <c r="K28" s="227">
        <v>0</v>
      </c>
      <c r="L28" s="228">
        <v>0</v>
      </c>
    </row>
    <row r="29" spans="1:12" ht="15" customHeight="1">
      <c r="A29" s="209" t="s">
        <v>157</v>
      </c>
      <c r="B29" s="229">
        <f>SUM(B25:B28)</f>
        <v>12.500556</v>
      </c>
      <c r="C29" s="229">
        <f>SUM(C25:C28)</f>
        <v>12.500556</v>
      </c>
      <c r="D29" s="216"/>
      <c r="E29" s="230">
        <f t="shared" ref="E29:L29" si="2">SUM(E25:E28)</f>
        <v>0</v>
      </c>
      <c r="F29" s="230">
        <f t="shared" si="2"/>
        <v>5.59</v>
      </c>
      <c r="G29" s="230">
        <f t="shared" si="2"/>
        <v>12.500556</v>
      </c>
      <c r="H29" s="231">
        <f t="shared" si="2"/>
        <v>5.5917000000000003</v>
      </c>
      <c r="I29" s="232">
        <f t="shared" si="2"/>
        <v>12.500556</v>
      </c>
      <c r="J29" s="232">
        <f t="shared" si="2"/>
        <v>5.5917000000000003</v>
      </c>
      <c r="K29" s="232">
        <f t="shared" si="2"/>
        <v>5.5917000000000003</v>
      </c>
      <c r="L29" s="200">
        <f t="shared" si="2"/>
        <v>5.5917000000000003</v>
      </c>
    </row>
    <row r="30" spans="1:12" ht="24" customHeight="1">
      <c r="A30" s="245" t="s">
        <v>158</v>
      </c>
      <c r="B30" s="229">
        <f>+B23+B29</f>
        <v>12.710556</v>
      </c>
      <c r="C30" s="242">
        <f>+C23+C29</f>
        <v>12.680555999999999</v>
      </c>
      <c r="D30" s="246"/>
      <c r="E30" s="230">
        <f t="shared" ref="E30:L30" si="3">+E23+E29</f>
        <v>0</v>
      </c>
      <c r="F30" s="230">
        <f t="shared" si="3"/>
        <v>5.6</v>
      </c>
      <c r="G30" s="230">
        <f t="shared" si="3"/>
        <v>12.710556</v>
      </c>
      <c r="H30" s="231">
        <f t="shared" si="3"/>
        <v>5.8017000000000003</v>
      </c>
      <c r="I30" s="232">
        <f t="shared" si="3"/>
        <v>12.710556</v>
      </c>
      <c r="J30" s="232">
        <f t="shared" si="3"/>
        <v>5.8017000000000003</v>
      </c>
      <c r="K30" s="232">
        <f t="shared" si="3"/>
        <v>5.8017000000000003</v>
      </c>
      <c r="L30" s="200">
        <f t="shared" si="3"/>
        <v>5.8017000000000003</v>
      </c>
    </row>
    <row r="31" spans="1:12" ht="3.95" customHeight="1">
      <c r="A31" s="245"/>
      <c r="B31" s="229"/>
      <c r="C31" s="242"/>
      <c r="D31" s="246"/>
      <c r="E31" s="230"/>
      <c r="F31" s="230"/>
      <c r="G31" s="230"/>
      <c r="H31" s="231"/>
      <c r="I31" s="232"/>
      <c r="J31" s="232"/>
      <c r="K31" s="232"/>
      <c r="L31" s="200"/>
    </row>
    <row r="32" spans="1:12" ht="15" customHeight="1">
      <c r="A32" s="209" t="s">
        <v>159</v>
      </c>
      <c r="B32" s="229">
        <f>B16+B23+B29</f>
        <v>44.130555999999999</v>
      </c>
      <c r="C32" s="242">
        <f>C16+C23+C29</f>
        <v>44.100555999999997</v>
      </c>
      <c r="D32" s="216"/>
      <c r="E32" s="230">
        <f t="shared" ref="E32:L32" si="4">+E16+E23+E29</f>
        <v>0</v>
      </c>
      <c r="F32" s="230">
        <f t="shared" si="4"/>
        <v>15.81</v>
      </c>
      <c r="G32" s="230">
        <f t="shared" si="4"/>
        <v>44.130555999999999</v>
      </c>
      <c r="H32" s="231">
        <f t="shared" si="4"/>
        <v>21.291700000000002</v>
      </c>
      <c r="I32" s="232">
        <f t="shared" si="4"/>
        <v>44.130555999999999</v>
      </c>
      <c r="J32" s="232">
        <f t="shared" si="4"/>
        <v>21.291700000000002</v>
      </c>
      <c r="K32" s="232">
        <f t="shared" si="4"/>
        <v>16.011700000000001</v>
      </c>
      <c r="L32" s="200">
        <f t="shared" si="4"/>
        <v>31.261700000000001</v>
      </c>
    </row>
    <row r="33" spans="1:12" ht="3.95" customHeight="1">
      <c r="A33" s="184"/>
      <c r="B33" s="183"/>
      <c r="C33" s="184"/>
      <c r="D33" s="184"/>
      <c r="E33" s="184"/>
      <c r="F33" s="184"/>
      <c r="G33" s="184"/>
      <c r="H33" s="184"/>
      <c r="I33" s="185"/>
      <c r="J33" s="185"/>
      <c r="K33" s="185"/>
      <c r="L33" s="184"/>
    </row>
    <row r="34" spans="1:12" ht="15" customHeight="1">
      <c r="A34" s="189" t="s">
        <v>160</v>
      </c>
    </row>
  </sheetData>
  <pageMargins left="0.59055118110236227" right="0.59055118110236227" top="0.59055118110236227" bottom="0.59055118110236227" header="0.31496062992125984" footer="0.31496062992125984"/>
  <pageSetup paperSize="9" orientation="landscape" r:id="rId1"/>
  <headerFooter>
    <oddHeader>&amp;R&amp;"-,Normal"&amp;A</oddHeader>
    <oddFooter>&amp;L&amp;"-,Normal"&amp;8&amp;F/Robert Heed&amp;C&amp;"-,Normal"&amp;P (&amp;N)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J74"/>
  <sheetViews>
    <sheetView view="pageLayout" zoomScaleNormal="130" workbookViewId="0">
      <selection activeCell="A6" sqref="A6"/>
    </sheetView>
  </sheetViews>
  <sheetFormatPr defaultColWidth="9.140625" defaultRowHeight="15"/>
  <cols>
    <col min="1" max="1" width="38.7109375" style="255" customWidth="1"/>
    <col min="2" max="3" width="14.5703125" style="255" customWidth="1"/>
    <col min="4" max="4" width="2.7109375" style="255" customWidth="1"/>
    <col min="5" max="5" width="14.5703125" style="255" customWidth="1"/>
    <col min="6" max="6" width="11.7109375" style="255" customWidth="1"/>
    <col min="7" max="7" width="2.7109375" style="255" customWidth="1"/>
    <col min="8" max="8" width="15.7109375" style="255" customWidth="1"/>
    <col min="9" max="9" width="9.140625" style="255" customWidth="1"/>
    <col min="10" max="10" width="15.7109375" style="255" customWidth="1"/>
    <col min="11" max="16384" width="9.140625" style="255"/>
  </cols>
  <sheetData>
    <row r="1" spans="1:10">
      <c r="A1" s="250" t="s">
        <v>164</v>
      </c>
      <c r="B1" s="251"/>
      <c r="C1" s="252"/>
      <c r="D1" s="252"/>
      <c r="E1" s="252"/>
      <c r="F1" s="252"/>
      <c r="G1" s="252"/>
      <c r="H1" s="253"/>
      <c r="I1" s="253"/>
      <c r="J1" s="254"/>
    </row>
    <row r="2" spans="1:10" ht="3.95" customHeight="1">
      <c r="A2" s="250"/>
      <c r="B2" s="251"/>
      <c r="C2" s="252"/>
      <c r="D2" s="252"/>
      <c r="E2" s="252"/>
      <c r="F2" s="252"/>
      <c r="G2" s="252"/>
      <c r="H2" s="253"/>
      <c r="I2" s="253"/>
      <c r="J2" s="254"/>
    </row>
    <row r="3" spans="1:10">
      <c r="A3" s="256" t="s">
        <v>165</v>
      </c>
      <c r="B3" s="251"/>
      <c r="C3" s="252"/>
      <c r="D3" s="252"/>
      <c r="E3" s="252"/>
      <c r="F3" s="252"/>
      <c r="G3" s="252"/>
      <c r="H3" s="253"/>
      <c r="I3" s="253"/>
      <c r="J3" s="254"/>
    </row>
    <row r="4" spans="1:10" ht="3.95" customHeight="1">
      <c r="A4" s="257"/>
      <c r="B4" s="251"/>
      <c r="C4" s="252"/>
      <c r="D4" s="252"/>
      <c r="E4" s="258"/>
      <c r="F4" s="252"/>
      <c r="G4" s="252"/>
      <c r="H4" s="253"/>
      <c r="I4" s="253"/>
      <c r="J4" s="254"/>
    </row>
    <row r="5" spans="1:10" ht="45">
      <c r="A5" s="259" t="s">
        <v>166</v>
      </c>
      <c r="B5" s="260" t="s">
        <v>167</v>
      </c>
      <c r="C5" s="260" t="s">
        <v>168</v>
      </c>
      <c r="D5" s="261"/>
      <c r="E5" s="262" t="s">
        <v>169</v>
      </c>
      <c r="F5" s="263"/>
      <c r="G5" s="264"/>
      <c r="H5" s="265"/>
    </row>
    <row r="6" spans="1:10">
      <c r="A6" s="266"/>
      <c r="B6" s="267">
        <v>42410</v>
      </c>
      <c r="C6" s="267">
        <v>42719</v>
      </c>
      <c r="D6" s="261"/>
      <c r="E6" s="268" t="s">
        <v>143</v>
      </c>
      <c r="F6" s="263"/>
      <c r="G6" s="264"/>
      <c r="H6" s="269"/>
    </row>
    <row r="7" spans="1:10">
      <c r="A7" s="266"/>
      <c r="B7" s="270" t="s">
        <v>71</v>
      </c>
      <c r="C7" s="270" t="s">
        <v>71</v>
      </c>
      <c r="D7" s="271"/>
      <c r="E7" s="272" t="s">
        <v>170</v>
      </c>
      <c r="F7" s="273"/>
      <c r="G7" s="274"/>
      <c r="H7" s="275"/>
    </row>
    <row r="8" spans="1:10">
      <c r="A8" s="276" t="s">
        <v>11</v>
      </c>
      <c r="B8" s="277"/>
      <c r="C8" s="277"/>
      <c r="D8" s="278"/>
      <c r="E8" s="279"/>
      <c r="F8" s="280"/>
      <c r="G8" s="280"/>
      <c r="H8" s="281"/>
    </row>
    <row r="9" spans="1:10">
      <c r="A9" s="277" t="s">
        <v>0</v>
      </c>
      <c r="B9" s="282">
        <v>10.210000000000001</v>
      </c>
      <c r="C9" s="282">
        <v>10.210000000000001</v>
      </c>
      <c r="D9" s="283"/>
      <c r="E9" s="284">
        <v>10.210000000000001</v>
      </c>
      <c r="F9" s="264"/>
      <c r="G9" s="264"/>
      <c r="H9" s="264"/>
    </row>
    <row r="10" spans="1:10">
      <c r="A10" s="277" t="s">
        <v>1</v>
      </c>
      <c r="B10" s="285">
        <v>1.17</v>
      </c>
      <c r="C10" s="285">
        <v>0.7</v>
      </c>
      <c r="D10" s="283"/>
      <c r="E10" s="284">
        <v>0</v>
      </c>
      <c r="F10" s="264"/>
      <c r="G10" s="264"/>
      <c r="H10" s="264"/>
    </row>
    <row r="11" spans="1:10">
      <c r="A11" s="277" t="s">
        <v>2</v>
      </c>
      <c r="B11" s="285">
        <v>4.8499999999999996</v>
      </c>
      <c r="C11" s="285">
        <v>4.3499999999999996</v>
      </c>
      <c r="D11" s="283"/>
      <c r="E11" s="284">
        <v>0</v>
      </c>
      <c r="F11" s="264"/>
      <c r="G11" s="264"/>
      <c r="H11" s="264"/>
    </row>
    <row r="12" spans="1:10">
      <c r="A12" s="277" t="s">
        <v>3</v>
      </c>
      <c r="B12" s="285">
        <v>0.3</v>
      </c>
      <c r="C12" s="285">
        <v>0.2</v>
      </c>
      <c r="D12" s="283"/>
      <c r="E12" s="284">
        <v>0</v>
      </c>
      <c r="F12" s="264"/>
      <c r="G12" s="264"/>
      <c r="H12" s="264"/>
    </row>
    <row r="13" spans="1:10">
      <c r="A13" s="277" t="s">
        <v>4</v>
      </c>
      <c r="B13" s="282">
        <v>2.6</v>
      </c>
      <c r="C13" s="282">
        <v>2.6</v>
      </c>
      <c r="D13" s="283"/>
      <c r="E13" s="284">
        <v>0</v>
      </c>
      <c r="F13" s="264"/>
      <c r="G13" s="264"/>
      <c r="H13" s="264"/>
    </row>
    <row r="14" spans="1:10">
      <c r="A14" s="277" t="s">
        <v>5</v>
      </c>
      <c r="B14" s="282">
        <v>2.64</v>
      </c>
      <c r="C14" s="282">
        <v>2.64</v>
      </c>
      <c r="D14" s="283"/>
      <c r="E14" s="284">
        <v>0</v>
      </c>
      <c r="F14" s="264"/>
      <c r="G14" s="264"/>
      <c r="H14" s="264"/>
    </row>
    <row r="15" spans="1:10">
      <c r="A15" s="286" t="s">
        <v>6</v>
      </c>
      <c r="B15" s="287">
        <v>9.65</v>
      </c>
      <c r="C15" s="287">
        <v>10.72</v>
      </c>
      <c r="D15" s="288"/>
      <c r="E15" s="289">
        <v>0</v>
      </c>
      <c r="F15" s="264"/>
      <c r="G15" s="264"/>
      <c r="H15" s="264"/>
    </row>
    <row r="16" spans="1:10">
      <c r="A16" s="276" t="s">
        <v>151</v>
      </c>
      <c r="B16" s="290">
        <f t="shared" ref="B16:C16" si="0">SUM(B9:B15)</f>
        <v>31.42</v>
      </c>
      <c r="C16" s="290">
        <f t="shared" si="0"/>
        <v>31.42</v>
      </c>
      <c r="D16" s="291"/>
      <c r="E16" s="292">
        <f>SUM(E9:E15)</f>
        <v>10.210000000000001</v>
      </c>
      <c r="F16" s="269"/>
      <c r="G16" s="269"/>
      <c r="H16" s="269"/>
    </row>
    <row r="17" spans="1:8" ht="3.95" customHeight="1">
      <c r="A17" s="293"/>
      <c r="B17" s="293"/>
      <c r="C17" s="293"/>
      <c r="D17" s="294"/>
      <c r="E17" s="293"/>
      <c r="F17" s="295"/>
      <c r="G17" s="296"/>
      <c r="H17" s="295"/>
    </row>
    <row r="18" spans="1:8">
      <c r="A18" s="276" t="s">
        <v>171</v>
      </c>
      <c r="B18" s="297"/>
      <c r="C18" s="297"/>
      <c r="D18" s="294"/>
      <c r="E18" s="298">
        <v>6.15</v>
      </c>
      <c r="F18" s="299"/>
      <c r="G18" s="296"/>
      <c r="H18" s="296"/>
    </row>
    <row r="19" spans="1:8" ht="3.95" customHeight="1">
      <c r="A19" s="293"/>
      <c r="B19" s="293"/>
      <c r="C19" s="293"/>
      <c r="D19" s="294"/>
      <c r="E19" s="293"/>
      <c r="F19" s="295"/>
      <c r="G19" s="296"/>
      <c r="H19" s="295"/>
    </row>
    <row r="20" spans="1:8">
      <c r="A20" s="276" t="s">
        <v>12</v>
      </c>
      <c r="B20" s="297"/>
      <c r="C20" s="297"/>
      <c r="D20" s="300"/>
      <c r="E20" s="301"/>
      <c r="F20" s="296"/>
      <c r="G20" s="302"/>
      <c r="H20" s="264"/>
    </row>
    <row r="21" spans="1:8">
      <c r="A21" s="277" t="s">
        <v>172</v>
      </c>
      <c r="B21" s="282">
        <v>0</v>
      </c>
      <c r="C21" s="282">
        <v>0</v>
      </c>
      <c r="D21" s="283"/>
      <c r="E21" s="284">
        <v>0</v>
      </c>
      <c r="F21" s="303" t="s">
        <v>173</v>
      </c>
      <c r="G21" s="264"/>
      <c r="H21" s="264"/>
    </row>
    <row r="22" spans="1:8">
      <c r="A22" s="277" t="s">
        <v>9</v>
      </c>
      <c r="B22" s="283">
        <v>7.0000000000000007E-2</v>
      </c>
      <c r="C22" s="283">
        <v>7.0000000000000007E-2</v>
      </c>
      <c r="D22" s="283"/>
      <c r="E22" s="284">
        <v>0</v>
      </c>
      <c r="F22" s="264"/>
      <c r="G22" s="264"/>
      <c r="H22" s="264"/>
    </row>
    <row r="23" spans="1:8">
      <c r="A23" s="277" t="s">
        <v>8</v>
      </c>
      <c r="B23" s="282">
        <v>0</v>
      </c>
      <c r="C23" s="282">
        <v>0</v>
      </c>
      <c r="D23" s="283"/>
      <c r="E23" s="284">
        <v>0</v>
      </c>
      <c r="F23" s="264"/>
      <c r="G23" s="264"/>
      <c r="H23" s="264"/>
    </row>
    <row r="24" spans="1:8">
      <c r="A24" s="277" t="s">
        <v>153</v>
      </c>
      <c r="B24" s="282">
        <v>0.01</v>
      </c>
      <c r="C24" s="282">
        <v>0.01</v>
      </c>
      <c r="D24" s="283"/>
      <c r="E24" s="284">
        <v>0.01</v>
      </c>
      <c r="F24" s="264"/>
      <c r="G24" s="264"/>
      <c r="H24" s="264"/>
    </row>
    <row r="25" spans="1:8">
      <c r="A25" s="304" t="s">
        <v>13</v>
      </c>
      <c r="B25" s="288">
        <v>0</v>
      </c>
      <c r="C25" s="288">
        <v>0</v>
      </c>
      <c r="D25" s="288"/>
      <c r="E25" s="289">
        <v>0</v>
      </c>
      <c r="F25" s="264"/>
      <c r="G25" s="264"/>
      <c r="H25" s="264"/>
    </row>
    <row r="26" spans="1:8">
      <c r="A26" s="276" t="s">
        <v>154</v>
      </c>
      <c r="B26" s="290">
        <f t="shared" ref="B26:C26" si="1">SUM(B21:B25)</f>
        <v>0.08</v>
      </c>
      <c r="C26" s="290">
        <f t="shared" si="1"/>
        <v>0.08</v>
      </c>
      <c r="D26" s="291"/>
      <c r="E26" s="292">
        <f t="shared" ref="E26" si="2">SUM(E21:E25)</f>
        <v>0.01</v>
      </c>
      <c r="F26" s="269"/>
      <c r="G26" s="269"/>
      <c r="H26" s="269"/>
    </row>
    <row r="27" spans="1:8" ht="3.95" customHeight="1">
      <c r="A27" s="276"/>
      <c r="B27" s="305"/>
      <c r="C27" s="305"/>
      <c r="D27" s="291"/>
      <c r="E27" s="292"/>
      <c r="F27" s="269"/>
      <c r="G27" s="269"/>
      <c r="H27" s="269"/>
    </row>
    <row r="28" spans="1:8">
      <c r="A28" s="276" t="s">
        <v>16</v>
      </c>
      <c r="B28" s="297"/>
      <c r="C28" s="297"/>
      <c r="D28" s="306"/>
      <c r="E28" s="301"/>
      <c r="F28" s="296"/>
      <c r="G28" s="307"/>
      <c r="H28" s="307"/>
    </row>
    <row r="29" spans="1:8">
      <c r="A29" s="277" t="s">
        <v>155</v>
      </c>
      <c r="B29" s="282">
        <v>4.5</v>
      </c>
      <c r="C29" s="282">
        <v>4.5</v>
      </c>
      <c r="D29" s="283"/>
      <c r="E29" s="284">
        <v>4.5</v>
      </c>
      <c r="F29" s="264"/>
      <c r="G29" s="264"/>
      <c r="H29" s="264"/>
    </row>
    <row r="30" spans="1:8">
      <c r="A30" s="277" t="s">
        <v>156</v>
      </c>
      <c r="B30" s="282">
        <v>1.0917000000000001</v>
      </c>
      <c r="C30" s="282">
        <v>1.0917000000000001</v>
      </c>
      <c r="D30" s="283"/>
      <c r="E30" s="284">
        <v>1.0900000000000001</v>
      </c>
      <c r="F30" s="264"/>
      <c r="G30" s="264"/>
      <c r="H30" s="264"/>
    </row>
    <row r="31" spans="1:8">
      <c r="A31" s="277" t="s">
        <v>174</v>
      </c>
      <c r="B31" s="283">
        <v>5.56</v>
      </c>
      <c r="C31" s="308">
        <v>5.96</v>
      </c>
      <c r="D31" s="283"/>
      <c r="E31" s="284">
        <v>0</v>
      </c>
      <c r="F31" s="264"/>
      <c r="G31" s="264"/>
      <c r="H31" s="264"/>
    </row>
    <row r="32" spans="1:8">
      <c r="A32" s="286" t="s">
        <v>113</v>
      </c>
      <c r="B32" s="309">
        <f>0.2426*B31</f>
        <v>1.3488560000000001</v>
      </c>
      <c r="C32" s="287">
        <f>0.2426*C31</f>
        <v>1.4458960000000001</v>
      </c>
      <c r="D32" s="288"/>
      <c r="E32" s="289">
        <v>0</v>
      </c>
      <c r="F32" s="264"/>
      <c r="G32" s="264"/>
      <c r="H32" s="264"/>
    </row>
    <row r="33" spans="1:8">
      <c r="A33" s="276" t="s">
        <v>157</v>
      </c>
      <c r="B33" s="290">
        <f t="shared" ref="B33" si="3">SUM(B29:B32)</f>
        <v>12.500556</v>
      </c>
      <c r="C33" s="305">
        <f t="shared" ref="C33" si="4">SUM(C29:C32)</f>
        <v>12.997596</v>
      </c>
      <c r="D33" s="291"/>
      <c r="E33" s="292">
        <f t="shared" ref="E33" si="5">SUM(E29:E32)</f>
        <v>5.59</v>
      </c>
      <c r="F33" s="269"/>
      <c r="G33" s="269"/>
      <c r="H33" s="269"/>
    </row>
    <row r="34" spans="1:8" ht="3.95" customHeight="1">
      <c r="A34" s="276"/>
      <c r="B34" s="290"/>
      <c r="C34" s="290"/>
      <c r="D34" s="291"/>
      <c r="E34" s="292"/>
      <c r="F34" s="269"/>
      <c r="G34" s="269"/>
      <c r="H34" s="269"/>
    </row>
    <row r="35" spans="1:8">
      <c r="A35" s="310" t="s">
        <v>158</v>
      </c>
      <c r="B35" s="290">
        <f>+B26+B33</f>
        <v>12.580556</v>
      </c>
      <c r="C35" s="305">
        <f>+C26+C33</f>
        <v>13.077596</v>
      </c>
      <c r="D35" s="291"/>
      <c r="E35" s="292">
        <f t="shared" ref="E35" si="6">+E26+E33</f>
        <v>5.6</v>
      </c>
      <c r="F35" s="269"/>
      <c r="G35" s="269"/>
      <c r="H35" s="269"/>
    </row>
    <row r="36" spans="1:8" ht="3.95" customHeight="1">
      <c r="A36" s="293"/>
      <c r="B36" s="293"/>
      <c r="C36" s="311"/>
      <c r="D36" s="312"/>
      <c r="E36" s="293"/>
      <c r="F36" s="295"/>
      <c r="G36" s="295"/>
      <c r="H36" s="295"/>
    </row>
    <row r="37" spans="1:8">
      <c r="A37" s="276" t="s">
        <v>159</v>
      </c>
      <c r="B37" s="290">
        <f>B16+B26+B33</f>
        <v>44.000556000000003</v>
      </c>
      <c r="C37" s="305">
        <f>C16+C26+C33</f>
        <v>44.497596000000001</v>
      </c>
      <c r="D37" s="291"/>
      <c r="E37" s="292">
        <f>+E16+E26+E33+E18</f>
        <v>21.96</v>
      </c>
      <c r="F37" s="269"/>
      <c r="G37" s="269"/>
      <c r="H37" s="269"/>
    </row>
    <row r="38" spans="1:8">
      <c r="A38" s="313" t="s">
        <v>175</v>
      </c>
    </row>
    <row r="39" spans="1:8">
      <c r="A39" s="255" t="s">
        <v>176</v>
      </c>
    </row>
    <row r="40" spans="1:8" ht="6" customHeight="1"/>
    <row r="41" spans="1:8">
      <c r="A41" s="313" t="s">
        <v>177</v>
      </c>
      <c r="B41" s="314" t="s">
        <v>178</v>
      </c>
      <c r="C41" s="315">
        <v>45000</v>
      </c>
      <c r="D41" s="314"/>
      <c r="E41" s="315">
        <v>55000</v>
      </c>
    </row>
    <row r="42" spans="1:8">
      <c r="A42" s="276" t="s">
        <v>11</v>
      </c>
    </row>
    <row r="43" spans="1:8">
      <c r="A43" s="277" t="s">
        <v>0</v>
      </c>
      <c r="B43" s="282">
        <v>10.210000000000001</v>
      </c>
      <c r="C43" s="282">
        <v>10.210000000000001</v>
      </c>
      <c r="D43" s="282"/>
      <c r="E43" s="282">
        <v>10.210000000000001</v>
      </c>
    </row>
    <row r="44" spans="1:8">
      <c r="A44" s="277" t="s">
        <v>1</v>
      </c>
      <c r="B44" s="282">
        <v>0.7</v>
      </c>
      <c r="C44" s="282">
        <v>0.7</v>
      </c>
      <c r="D44" s="282"/>
      <c r="E44" s="282">
        <v>0.7</v>
      </c>
    </row>
    <row r="45" spans="1:8">
      <c r="A45" s="277" t="s">
        <v>2</v>
      </c>
      <c r="B45" s="282">
        <v>4.3499999999999996</v>
      </c>
      <c r="C45" s="282">
        <v>4.3499999999999996</v>
      </c>
      <c r="D45" s="285"/>
      <c r="E45" s="282">
        <v>4.3499999999999996</v>
      </c>
    </row>
    <row r="46" spans="1:8">
      <c r="A46" s="277" t="s">
        <v>3</v>
      </c>
      <c r="B46" s="282">
        <v>0.2</v>
      </c>
      <c r="C46" s="282">
        <v>0.2</v>
      </c>
      <c r="D46" s="282"/>
      <c r="E46" s="282">
        <v>0.2</v>
      </c>
    </row>
    <row r="47" spans="1:8">
      <c r="A47" s="277" t="s">
        <v>4</v>
      </c>
      <c r="B47" s="282">
        <v>2.6</v>
      </c>
      <c r="C47" s="282">
        <v>2.6</v>
      </c>
      <c r="D47" s="282"/>
      <c r="E47" s="282">
        <v>2.6</v>
      </c>
    </row>
    <row r="48" spans="1:8">
      <c r="A48" s="277" t="s">
        <v>5</v>
      </c>
      <c r="B48" s="282">
        <v>2.64</v>
      </c>
      <c r="C48" s="282">
        <v>2.64</v>
      </c>
      <c r="D48" s="285"/>
      <c r="E48" s="282">
        <v>2.64</v>
      </c>
    </row>
    <row r="49" spans="1:5">
      <c r="A49" s="286" t="s">
        <v>6</v>
      </c>
      <c r="B49" s="309">
        <v>10.72</v>
      </c>
      <c r="C49" s="309">
        <v>10.72</v>
      </c>
      <c r="D49" s="287"/>
      <c r="E49" s="309">
        <v>10.72</v>
      </c>
    </row>
    <row r="50" spans="1:5">
      <c r="A50" s="276" t="s">
        <v>151</v>
      </c>
      <c r="B50" s="290">
        <f>SUM(B43:B49)</f>
        <v>31.42</v>
      </c>
      <c r="C50" s="290">
        <f t="shared" ref="C50" si="7">SUM(C43:C49)</f>
        <v>31.42</v>
      </c>
      <c r="D50" s="290"/>
      <c r="E50" s="290">
        <f>SUM(E43:E49)</f>
        <v>31.42</v>
      </c>
    </row>
    <row r="51" spans="1:5">
      <c r="A51" s="276" t="s">
        <v>12</v>
      </c>
      <c r="B51" s="283"/>
      <c r="C51" s="283"/>
      <c r="D51" s="283"/>
      <c r="E51" s="283"/>
    </row>
    <row r="52" spans="1:5">
      <c r="A52" s="277" t="s">
        <v>172</v>
      </c>
      <c r="B52" s="283">
        <v>0</v>
      </c>
      <c r="C52" s="283">
        <v>0</v>
      </c>
      <c r="D52" s="283"/>
      <c r="E52" s="283">
        <v>0</v>
      </c>
    </row>
    <row r="53" spans="1:5">
      <c r="A53" s="277" t="s">
        <v>9</v>
      </c>
      <c r="B53" s="283">
        <v>7.0000000000000007E-2</v>
      </c>
      <c r="C53" s="283">
        <v>7.0000000000000007E-2</v>
      </c>
      <c r="D53" s="283"/>
      <c r="E53" s="283">
        <v>7.0000000000000007E-2</v>
      </c>
    </row>
    <row r="54" spans="1:5">
      <c r="A54" s="277" t="s">
        <v>8</v>
      </c>
      <c r="B54" s="283">
        <v>0</v>
      </c>
      <c r="C54" s="283">
        <v>0</v>
      </c>
      <c r="D54" s="283"/>
      <c r="E54" s="283">
        <v>0</v>
      </c>
    </row>
    <row r="55" spans="1:5">
      <c r="A55" s="277" t="s">
        <v>153</v>
      </c>
      <c r="B55" s="283">
        <v>0.01</v>
      </c>
      <c r="C55" s="283">
        <v>0.01</v>
      </c>
      <c r="D55" s="283"/>
      <c r="E55" s="283">
        <v>0.01</v>
      </c>
    </row>
    <row r="56" spans="1:5">
      <c r="A56" s="304" t="s">
        <v>13</v>
      </c>
      <c r="B56" s="288">
        <v>0</v>
      </c>
      <c r="C56" s="288">
        <v>0</v>
      </c>
      <c r="D56" s="288"/>
      <c r="E56" s="288">
        <v>0</v>
      </c>
    </row>
    <row r="57" spans="1:5">
      <c r="A57" s="276" t="s">
        <v>154</v>
      </c>
      <c r="B57" s="291">
        <f>SUM(B52:B56)</f>
        <v>0.08</v>
      </c>
      <c r="C57" s="291">
        <f t="shared" ref="C57" si="8">SUM(C52:C56)</f>
        <v>0.08</v>
      </c>
      <c r="D57" s="291"/>
      <c r="E57" s="291">
        <f>SUM(E52:E56)</f>
        <v>0.08</v>
      </c>
    </row>
    <row r="58" spans="1:5">
      <c r="A58" s="276" t="s">
        <v>16</v>
      </c>
      <c r="B58" s="306"/>
      <c r="C58" s="306"/>
      <c r="D58" s="306"/>
      <c r="E58" s="306"/>
    </row>
    <row r="59" spans="1:5">
      <c r="A59" s="277" t="s">
        <v>155</v>
      </c>
      <c r="B59" s="283">
        <v>4.5</v>
      </c>
      <c r="C59" s="283">
        <v>4.5</v>
      </c>
      <c r="D59" s="283"/>
      <c r="E59" s="283">
        <v>4.5</v>
      </c>
    </row>
    <row r="60" spans="1:5">
      <c r="A60" s="277" t="s">
        <v>156</v>
      </c>
      <c r="B60" s="283">
        <v>1.0917000000000001</v>
      </c>
      <c r="C60" s="283">
        <v>1.0917000000000001</v>
      </c>
      <c r="D60" s="283"/>
      <c r="E60" s="283">
        <v>1.0917000000000001</v>
      </c>
    </row>
    <row r="61" spans="1:5">
      <c r="A61" s="316" t="s">
        <v>174</v>
      </c>
      <c r="B61" s="317">
        <v>0</v>
      </c>
      <c r="C61" s="317">
        <f>((C41-B71)*0.3/C41)*100</f>
        <v>4.375</v>
      </c>
      <c r="D61" s="317"/>
      <c r="E61" s="317">
        <f>((E41-B71)*0.3/E41)*100</f>
        <v>9.0340909090909101</v>
      </c>
    </row>
    <row r="62" spans="1:5">
      <c r="A62" s="318" t="s">
        <v>113</v>
      </c>
      <c r="B62" s="319">
        <f>0.2426*B61</f>
        <v>0</v>
      </c>
      <c r="C62" s="319">
        <f>0.2426*C61</f>
        <v>1.061375</v>
      </c>
      <c r="D62" s="319"/>
      <c r="E62" s="319">
        <f>0.2426*E61</f>
        <v>2.1916704545454548</v>
      </c>
    </row>
    <row r="63" spans="1:5">
      <c r="A63" s="276" t="s">
        <v>157</v>
      </c>
      <c r="B63" s="291">
        <f>SUM(B59:B62)</f>
        <v>5.5917000000000003</v>
      </c>
      <c r="C63" s="291">
        <f t="shared" ref="C63" si="9">SUM(C59:C62)</f>
        <v>11.028074999999999</v>
      </c>
      <c r="D63" s="291"/>
      <c r="E63" s="291">
        <f>SUM(E59:E62)</f>
        <v>16.817461363636365</v>
      </c>
    </row>
    <row r="64" spans="1:5">
      <c r="A64" s="310" t="s">
        <v>158</v>
      </c>
      <c r="B64" s="291">
        <f>+B57+B63</f>
        <v>5.6717000000000004</v>
      </c>
      <c r="C64" s="291">
        <f t="shared" ref="C64" si="10">+C57+C63</f>
        <v>11.108074999999999</v>
      </c>
      <c r="D64" s="291"/>
      <c r="E64" s="291">
        <f>+E57+E63</f>
        <v>16.897461363636364</v>
      </c>
    </row>
    <row r="65" spans="1:5" ht="6" customHeight="1">
      <c r="A65" s="310"/>
      <c r="B65" s="291"/>
      <c r="C65" s="291"/>
      <c r="D65" s="291"/>
      <c r="E65" s="291"/>
    </row>
    <row r="66" spans="1:5">
      <c r="A66" s="276" t="s">
        <v>159</v>
      </c>
      <c r="B66" s="291">
        <f>+B50+B57+B63</f>
        <v>37.091700000000003</v>
      </c>
      <c r="C66" s="291">
        <f>+C50+C57+C63</f>
        <v>42.528075000000001</v>
      </c>
      <c r="D66" s="291"/>
      <c r="E66" s="291">
        <f>+E50+E57+E63</f>
        <v>48.317461363636369</v>
      </c>
    </row>
    <row r="67" spans="1:5" ht="6" customHeight="1"/>
    <row r="68" spans="1:5">
      <c r="A68" s="320" t="s">
        <v>179</v>
      </c>
      <c r="B68" s="321"/>
    </row>
    <row r="69" spans="1:5">
      <c r="A69" s="321" t="s">
        <v>180</v>
      </c>
      <c r="B69" s="322">
        <v>61500</v>
      </c>
    </row>
    <row r="70" spans="1:5">
      <c r="A70" s="321" t="s">
        <v>181</v>
      </c>
      <c r="B70" s="322">
        <f>7.5*B69</f>
        <v>461250</v>
      </c>
    </row>
    <row r="71" spans="1:5">
      <c r="A71" s="321" t="s">
        <v>182</v>
      </c>
      <c r="B71" s="322">
        <f>B70/12</f>
        <v>38437.5</v>
      </c>
    </row>
    <row r="72" spans="1:5" ht="6" customHeight="1">
      <c r="A72" s="321"/>
      <c r="B72" s="323"/>
    </row>
    <row r="73" spans="1:5">
      <c r="A73" s="320" t="s">
        <v>183</v>
      </c>
      <c r="B73" s="323"/>
    </row>
    <row r="74" spans="1:5">
      <c r="A74" s="321" t="s">
        <v>184</v>
      </c>
      <c r="B74" s="321"/>
    </row>
  </sheetData>
  <pageMargins left="0.39370078740157483" right="0.39370078740157483" top="0.59055118110236227" bottom="0.59055118110236227" header="0.31496062992125984" footer="0.31496062992125984"/>
  <pageSetup paperSize="9" orientation="landscape" r:id="rId1"/>
  <headerFooter>
    <oddHeader>&amp;C2016-12-15&amp;R&amp;A</oddHeader>
    <oddFooter>&amp;L&amp;F&amp;C&amp;P (&amp;N)&amp;RRobert Heed</oddFooter>
  </headerFooter>
  <rowBreaks count="1" manualBreakCount="1">
    <brk id="37" max="16383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J74"/>
  <sheetViews>
    <sheetView view="pageLayout" zoomScaleNormal="130" workbookViewId="0">
      <selection activeCell="A2" sqref="A2"/>
    </sheetView>
  </sheetViews>
  <sheetFormatPr defaultColWidth="9.140625" defaultRowHeight="15"/>
  <cols>
    <col min="1" max="1" width="38.7109375" style="255" customWidth="1"/>
    <col min="2" max="3" width="14.5703125" style="255" customWidth="1"/>
    <col min="4" max="4" width="2.7109375" style="255" customWidth="1"/>
    <col min="5" max="5" width="14.5703125" style="255" customWidth="1"/>
    <col min="6" max="6" width="11.7109375" style="255" customWidth="1"/>
    <col min="7" max="7" width="2.7109375" style="255" customWidth="1"/>
    <col min="8" max="8" width="15.7109375" style="255" customWidth="1"/>
    <col min="9" max="9" width="9.140625" style="255" customWidth="1"/>
    <col min="10" max="10" width="15.7109375" style="255" customWidth="1"/>
    <col min="11" max="16384" width="9.140625" style="255"/>
  </cols>
  <sheetData>
    <row r="1" spans="1:10">
      <c r="A1" s="250" t="s">
        <v>185</v>
      </c>
      <c r="B1" s="251"/>
      <c r="C1" s="252"/>
      <c r="D1" s="252"/>
      <c r="E1" s="252"/>
      <c r="F1" s="252"/>
      <c r="G1" s="252"/>
      <c r="H1" s="253"/>
      <c r="I1" s="253"/>
      <c r="J1" s="254"/>
    </row>
    <row r="2" spans="1:10" ht="3.95" customHeight="1">
      <c r="A2" s="250"/>
      <c r="B2" s="251"/>
      <c r="C2" s="252"/>
      <c r="D2" s="252"/>
      <c r="E2" s="252"/>
      <c r="F2" s="252"/>
      <c r="G2" s="252"/>
      <c r="H2" s="253"/>
      <c r="I2" s="253"/>
      <c r="J2" s="254"/>
    </row>
    <row r="3" spans="1:10">
      <c r="A3" s="256" t="s">
        <v>165</v>
      </c>
      <c r="B3" s="251"/>
      <c r="C3" s="252"/>
      <c r="D3" s="252"/>
      <c r="E3" s="252"/>
      <c r="F3" s="252"/>
      <c r="G3" s="252"/>
      <c r="H3" s="253"/>
      <c r="I3" s="253"/>
      <c r="J3" s="254"/>
    </row>
    <row r="4" spans="1:10" ht="3.95" customHeight="1">
      <c r="A4" s="257"/>
      <c r="B4" s="251"/>
      <c r="C4" s="252"/>
      <c r="D4" s="252"/>
      <c r="E4" s="258"/>
      <c r="F4" s="252"/>
      <c r="G4" s="252"/>
      <c r="H4" s="253"/>
      <c r="I4" s="253"/>
      <c r="J4" s="254"/>
    </row>
    <row r="5" spans="1:10" ht="45">
      <c r="A5" s="324" t="s">
        <v>186</v>
      </c>
      <c r="B5" s="260" t="s">
        <v>187</v>
      </c>
      <c r="C5" s="260" t="s">
        <v>188</v>
      </c>
      <c r="D5" s="261"/>
      <c r="E5" s="262" t="s">
        <v>189</v>
      </c>
      <c r="F5" s="263"/>
      <c r="G5" s="264"/>
      <c r="H5" s="265"/>
    </row>
    <row r="6" spans="1:10">
      <c r="A6" s="266"/>
      <c r="B6" s="267">
        <v>42719</v>
      </c>
      <c r="C6" s="267">
        <v>43054</v>
      </c>
      <c r="D6" s="261"/>
      <c r="E6" s="268" t="s">
        <v>143</v>
      </c>
      <c r="F6" s="263"/>
      <c r="G6" s="264"/>
      <c r="H6" s="269"/>
    </row>
    <row r="7" spans="1:10">
      <c r="A7" s="266"/>
      <c r="B7" s="270" t="s">
        <v>71</v>
      </c>
      <c r="C7" s="270" t="s">
        <v>71</v>
      </c>
      <c r="D7" s="271"/>
      <c r="E7" s="272" t="s">
        <v>190</v>
      </c>
      <c r="F7" s="273"/>
      <c r="G7" s="274"/>
      <c r="H7" s="275"/>
    </row>
    <row r="8" spans="1:10">
      <c r="A8" s="276" t="s">
        <v>11</v>
      </c>
      <c r="B8" s="277"/>
      <c r="C8" s="277"/>
      <c r="D8" s="278"/>
      <c r="E8" s="279"/>
      <c r="F8" s="280"/>
      <c r="G8" s="280"/>
      <c r="H8" s="281"/>
    </row>
    <row r="9" spans="1:10">
      <c r="A9" s="277" t="s">
        <v>0</v>
      </c>
      <c r="B9" s="282">
        <v>10.210000000000001</v>
      </c>
      <c r="C9" s="282">
        <v>10.210000000000001</v>
      </c>
      <c r="D9" s="283"/>
      <c r="E9" s="284">
        <v>10.210000000000001</v>
      </c>
      <c r="F9" s="264"/>
      <c r="G9" s="264"/>
      <c r="H9" s="264"/>
    </row>
    <row r="10" spans="1:10">
      <c r="A10" s="277" t="s">
        <v>1</v>
      </c>
      <c r="B10" s="285">
        <v>0.7</v>
      </c>
      <c r="C10" s="282">
        <v>0.7</v>
      </c>
      <c r="D10" s="283"/>
      <c r="E10" s="284">
        <v>0</v>
      </c>
      <c r="F10" s="264"/>
      <c r="G10" s="264"/>
      <c r="H10" s="264"/>
    </row>
    <row r="11" spans="1:10">
      <c r="A11" s="277" t="s">
        <v>2</v>
      </c>
      <c r="B11" s="285">
        <v>4.3499999999999996</v>
      </c>
      <c r="C11" s="282">
        <v>4.3499999999999996</v>
      </c>
      <c r="D11" s="283"/>
      <c r="E11" s="284">
        <v>0</v>
      </c>
      <c r="F11" s="264"/>
      <c r="G11" s="264"/>
      <c r="H11" s="264"/>
    </row>
    <row r="12" spans="1:10">
      <c r="A12" s="277" t="s">
        <v>3</v>
      </c>
      <c r="B12" s="285">
        <v>0.2</v>
      </c>
      <c r="C12" s="282">
        <v>0.2</v>
      </c>
      <c r="D12" s="283"/>
      <c r="E12" s="284">
        <v>0</v>
      </c>
      <c r="F12" s="264"/>
      <c r="G12" s="264"/>
      <c r="H12" s="264"/>
    </row>
    <row r="13" spans="1:10">
      <c r="A13" s="277" t="s">
        <v>4</v>
      </c>
      <c r="B13" s="282">
        <v>2.6</v>
      </c>
      <c r="C13" s="282">
        <v>2.6</v>
      </c>
      <c r="D13" s="283"/>
      <c r="E13" s="284">
        <v>0</v>
      </c>
      <c r="F13" s="264"/>
      <c r="G13" s="264"/>
      <c r="H13" s="264"/>
    </row>
    <row r="14" spans="1:10">
      <c r="A14" s="277" t="s">
        <v>5</v>
      </c>
      <c r="B14" s="282">
        <v>2.64</v>
      </c>
      <c r="C14" s="282">
        <v>2.64</v>
      </c>
      <c r="D14" s="283"/>
      <c r="E14" s="284">
        <v>0</v>
      </c>
      <c r="F14" s="264"/>
      <c r="G14" s="264"/>
      <c r="H14" s="264"/>
    </row>
    <row r="15" spans="1:10">
      <c r="A15" s="286" t="s">
        <v>6</v>
      </c>
      <c r="B15" s="287">
        <v>10.72</v>
      </c>
      <c r="C15" s="309">
        <v>10.72</v>
      </c>
      <c r="D15" s="288"/>
      <c r="E15" s="289">
        <v>0</v>
      </c>
      <c r="F15" s="264"/>
      <c r="G15" s="264"/>
      <c r="H15" s="264"/>
    </row>
    <row r="16" spans="1:10">
      <c r="A16" s="276" t="s">
        <v>151</v>
      </c>
      <c r="B16" s="290">
        <f t="shared" ref="B16:C16" si="0">SUM(B9:B15)</f>
        <v>31.42</v>
      </c>
      <c r="C16" s="290">
        <f t="shared" si="0"/>
        <v>31.42</v>
      </c>
      <c r="D16" s="291"/>
      <c r="E16" s="292">
        <f>SUM(E9:E15)</f>
        <v>10.210000000000001</v>
      </c>
      <c r="F16" s="269"/>
      <c r="G16" s="269"/>
      <c r="H16" s="269"/>
    </row>
    <row r="17" spans="1:8" ht="3.95" customHeight="1">
      <c r="A17" s="293"/>
      <c r="B17" s="293"/>
      <c r="C17" s="293"/>
      <c r="D17" s="294"/>
      <c r="E17" s="293"/>
      <c r="F17" s="295"/>
      <c r="G17" s="296"/>
      <c r="H17" s="295"/>
    </row>
    <row r="18" spans="1:8">
      <c r="A18" s="276" t="s">
        <v>171</v>
      </c>
      <c r="B18" s="297"/>
      <c r="C18" s="297"/>
      <c r="D18" s="294"/>
      <c r="E18" s="298">
        <v>6.15</v>
      </c>
      <c r="F18" s="299"/>
      <c r="G18" s="296"/>
      <c r="H18" s="296"/>
    </row>
    <row r="19" spans="1:8" ht="3.95" customHeight="1">
      <c r="A19" s="293"/>
      <c r="B19" s="293"/>
      <c r="C19" s="293"/>
      <c r="D19" s="294"/>
      <c r="E19" s="293"/>
      <c r="F19" s="295"/>
      <c r="G19" s="296"/>
      <c r="H19" s="295"/>
    </row>
    <row r="20" spans="1:8">
      <c r="A20" s="276" t="s">
        <v>12</v>
      </c>
      <c r="B20" s="297"/>
      <c r="C20" s="297"/>
      <c r="D20" s="300"/>
      <c r="E20" s="301"/>
      <c r="F20" s="296"/>
      <c r="G20" s="302"/>
      <c r="H20" s="264"/>
    </row>
    <row r="21" spans="1:8">
      <c r="A21" s="277" t="s">
        <v>152</v>
      </c>
      <c r="B21" s="282">
        <v>0</v>
      </c>
      <c r="C21" s="282">
        <v>0</v>
      </c>
      <c r="D21" s="283"/>
      <c r="E21" s="284">
        <v>0</v>
      </c>
      <c r="F21" s="303"/>
      <c r="G21" s="264"/>
      <c r="H21" s="264"/>
    </row>
    <row r="22" spans="1:8">
      <c r="A22" s="277" t="s">
        <v>9</v>
      </c>
      <c r="B22" s="283">
        <v>7.0000000000000007E-2</v>
      </c>
      <c r="C22" s="308">
        <v>0.04</v>
      </c>
      <c r="D22" s="283"/>
      <c r="E22" s="284">
        <v>0</v>
      </c>
      <c r="F22" s="264"/>
      <c r="G22" s="264"/>
      <c r="H22" s="264"/>
    </row>
    <row r="23" spans="1:8">
      <c r="A23" s="277" t="s">
        <v>8</v>
      </c>
      <c r="B23" s="282">
        <v>0</v>
      </c>
      <c r="C23" s="282">
        <v>0</v>
      </c>
      <c r="D23" s="283"/>
      <c r="E23" s="284">
        <v>0</v>
      </c>
      <c r="F23" s="264"/>
      <c r="G23" s="264"/>
      <c r="H23" s="264"/>
    </row>
    <row r="24" spans="1:8">
      <c r="A24" s="277" t="s">
        <v>153</v>
      </c>
      <c r="B24" s="282">
        <v>0.01</v>
      </c>
      <c r="C24" s="282">
        <v>0.01</v>
      </c>
      <c r="D24" s="283"/>
      <c r="E24" s="284">
        <v>0.01</v>
      </c>
      <c r="F24" s="264"/>
      <c r="G24" s="264"/>
      <c r="H24" s="264"/>
    </row>
    <row r="25" spans="1:8">
      <c r="A25" s="304" t="s">
        <v>13</v>
      </c>
      <c r="B25" s="288">
        <v>0</v>
      </c>
      <c r="C25" s="288">
        <v>0</v>
      </c>
      <c r="D25" s="288"/>
      <c r="E25" s="289">
        <v>0</v>
      </c>
      <c r="F25" s="264"/>
      <c r="G25" s="264"/>
      <c r="H25" s="264"/>
    </row>
    <row r="26" spans="1:8">
      <c r="A26" s="276" t="s">
        <v>154</v>
      </c>
      <c r="B26" s="290">
        <f t="shared" ref="B26:C26" si="1">SUM(B21:B25)</f>
        <v>0.08</v>
      </c>
      <c r="C26" s="305">
        <f t="shared" si="1"/>
        <v>0.05</v>
      </c>
      <c r="D26" s="291"/>
      <c r="E26" s="292">
        <f t="shared" ref="E26" si="2">SUM(E21:E25)</f>
        <v>0.01</v>
      </c>
      <c r="F26" s="269"/>
      <c r="G26" s="269"/>
      <c r="H26" s="269"/>
    </row>
    <row r="27" spans="1:8" ht="3.95" customHeight="1">
      <c r="A27" s="276"/>
      <c r="B27" s="305"/>
      <c r="C27" s="305"/>
      <c r="D27" s="291"/>
      <c r="E27" s="292"/>
      <c r="F27" s="269"/>
      <c r="G27" s="269"/>
      <c r="H27" s="269"/>
    </row>
    <row r="28" spans="1:8">
      <c r="A28" s="276" t="s">
        <v>16</v>
      </c>
      <c r="B28" s="297"/>
      <c r="C28" s="297"/>
      <c r="D28" s="306"/>
      <c r="E28" s="301"/>
      <c r="F28" s="296"/>
      <c r="G28" s="307"/>
      <c r="H28" s="307"/>
    </row>
    <row r="29" spans="1:8">
      <c r="A29" s="277" t="s">
        <v>191</v>
      </c>
      <c r="B29" s="282">
        <v>4.5</v>
      </c>
      <c r="C29" s="285">
        <v>4.9000000000000004</v>
      </c>
      <c r="D29" s="283"/>
      <c r="E29" s="284">
        <v>4.5</v>
      </c>
      <c r="F29" s="264"/>
      <c r="G29" s="264"/>
      <c r="H29" s="264"/>
    </row>
    <row r="30" spans="1:8">
      <c r="A30" s="277" t="s">
        <v>156</v>
      </c>
      <c r="B30" s="282">
        <f>0.2426*B29</f>
        <v>1.0917000000000001</v>
      </c>
      <c r="C30" s="285">
        <f>0.2426*C29</f>
        <v>1.1887400000000001</v>
      </c>
      <c r="D30" s="283"/>
      <c r="E30" s="284">
        <v>1.0900000000000001</v>
      </c>
      <c r="F30" s="264"/>
      <c r="G30" s="264"/>
      <c r="H30" s="264"/>
    </row>
    <row r="31" spans="1:8">
      <c r="A31" s="277" t="s">
        <v>192</v>
      </c>
      <c r="B31" s="308">
        <v>5.96</v>
      </c>
      <c r="C31" s="308">
        <v>7.17</v>
      </c>
      <c r="D31" s="283"/>
      <c r="E31" s="284">
        <v>0</v>
      </c>
      <c r="F31" s="264"/>
      <c r="G31" s="264"/>
      <c r="H31" s="264"/>
    </row>
    <row r="32" spans="1:8">
      <c r="A32" s="286" t="s">
        <v>113</v>
      </c>
      <c r="B32" s="287">
        <f>0.2426*B31</f>
        <v>1.4458960000000001</v>
      </c>
      <c r="C32" s="287">
        <f>0.2426*C31</f>
        <v>1.7394420000000002</v>
      </c>
      <c r="D32" s="288"/>
      <c r="E32" s="289">
        <v>0</v>
      </c>
      <c r="F32" s="264"/>
      <c r="G32" s="264"/>
      <c r="H32" s="264"/>
    </row>
    <row r="33" spans="1:8">
      <c r="A33" s="276" t="s">
        <v>157</v>
      </c>
      <c r="B33" s="305">
        <f t="shared" ref="B33:C33" si="3">SUM(B29:B32)</f>
        <v>12.997596</v>
      </c>
      <c r="C33" s="305">
        <f t="shared" si="3"/>
        <v>14.998182</v>
      </c>
      <c r="D33" s="291"/>
      <c r="E33" s="292">
        <f t="shared" ref="E33" si="4">SUM(E29:E32)</f>
        <v>5.59</v>
      </c>
      <c r="F33" s="269"/>
      <c r="G33" s="269"/>
      <c r="H33" s="269"/>
    </row>
    <row r="34" spans="1:8" ht="3.95" customHeight="1">
      <c r="A34" s="276"/>
      <c r="B34" s="290"/>
      <c r="C34" s="290"/>
      <c r="D34" s="291"/>
      <c r="E34" s="292"/>
      <c r="F34" s="269"/>
      <c r="G34" s="269"/>
      <c r="H34" s="269"/>
    </row>
    <row r="35" spans="1:8">
      <c r="A35" s="310" t="s">
        <v>158</v>
      </c>
      <c r="B35" s="305">
        <f>+B26+B33</f>
        <v>13.077596</v>
      </c>
      <c r="C35" s="305">
        <f>+C26+C33</f>
        <v>15.048182000000001</v>
      </c>
      <c r="D35" s="291"/>
      <c r="E35" s="292">
        <f t="shared" ref="E35" si="5">+E26+E33</f>
        <v>5.6</v>
      </c>
      <c r="F35" s="269"/>
      <c r="G35" s="269"/>
      <c r="H35" s="269"/>
    </row>
    <row r="36" spans="1:8" ht="3.95" customHeight="1">
      <c r="A36" s="293"/>
      <c r="B36" s="311"/>
      <c r="C36" s="311"/>
      <c r="D36" s="312"/>
      <c r="E36" s="293"/>
      <c r="F36" s="295"/>
      <c r="G36" s="295"/>
      <c r="H36" s="295"/>
    </row>
    <row r="37" spans="1:8">
      <c r="A37" s="276" t="s">
        <v>159</v>
      </c>
      <c r="B37" s="305">
        <f>B16+B26+B33</f>
        <v>44.497596000000001</v>
      </c>
      <c r="C37" s="305">
        <f>C16+C26+C33</f>
        <v>46.468181999999999</v>
      </c>
      <c r="D37" s="291"/>
      <c r="E37" s="292">
        <f>+E16+E26+E33+E18</f>
        <v>21.96</v>
      </c>
      <c r="F37" s="269"/>
      <c r="G37" s="269"/>
      <c r="H37" s="269"/>
    </row>
    <row r="38" spans="1:8">
      <c r="A38" s="313" t="s">
        <v>175</v>
      </c>
    </row>
    <row r="39" spans="1:8">
      <c r="A39" s="255" t="s">
        <v>176</v>
      </c>
    </row>
    <row r="40" spans="1:8" ht="6" customHeight="1"/>
    <row r="41" spans="1:8">
      <c r="A41" s="313" t="s">
        <v>177</v>
      </c>
      <c r="B41" s="314" t="s">
        <v>178</v>
      </c>
      <c r="C41" s="315">
        <v>45000</v>
      </c>
      <c r="D41" s="314"/>
      <c r="E41" s="315">
        <v>55000</v>
      </c>
    </row>
    <row r="42" spans="1:8">
      <c r="A42" s="276" t="s">
        <v>11</v>
      </c>
    </row>
    <row r="43" spans="1:8">
      <c r="A43" s="277" t="s">
        <v>0</v>
      </c>
      <c r="B43" s="282">
        <v>10.210000000000001</v>
      </c>
      <c r="C43" s="282">
        <v>10.210000000000001</v>
      </c>
      <c r="D43" s="282"/>
      <c r="E43" s="282">
        <v>10.210000000000001</v>
      </c>
    </row>
    <row r="44" spans="1:8">
      <c r="A44" s="277" t="s">
        <v>1</v>
      </c>
      <c r="B44" s="282">
        <v>0.7</v>
      </c>
      <c r="C44" s="282">
        <v>0.7</v>
      </c>
      <c r="D44" s="282"/>
      <c r="E44" s="282">
        <v>0.7</v>
      </c>
    </row>
    <row r="45" spans="1:8">
      <c r="A45" s="277" t="s">
        <v>2</v>
      </c>
      <c r="B45" s="282">
        <v>4.3499999999999996</v>
      </c>
      <c r="C45" s="282">
        <v>4.3499999999999996</v>
      </c>
      <c r="D45" s="285"/>
      <c r="E45" s="282">
        <v>4.3499999999999996</v>
      </c>
    </row>
    <row r="46" spans="1:8">
      <c r="A46" s="277" t="s">
        <v>3</v>
      </c>
      <c r="B46" s="282">
        <v>0.2</v>
      </c>
      <c r="C46" s="282">
        <v>0.2</v>
      </c>
      <c r="D46" s="282"/>
      <c r="E46" s="282">
        <v>0.2</v>
      </c>
    </row>
    <row r="47" spans="1:8">
      <c r="A47" s="277" t="s">
        <v>4</v>
      </c>
      <c r="B47" s="282">
        <v>2.6</v>
      </c>
      <c r="C47" s="282">
        <v>2.6</v>
      </c>
      <c r="D47" s="282"/>
      <c r="E47" s="282">
        <v>2.6</v>
      </c>
    </row>
    <row r="48" spans="1:8">
      <c r="A48" s="277" t="s">
        <v>5</v>
      </c>
      <c r="B48" s="282">
        <v>2.64</v>
      </c>
      <c r="C48" s="282">
        <v>2.64</v>
      </c>
      <c r="D48" s="285"/>
      <c r="E48" s="282">
        <v>2.64</v>
      </c>
    </row>
    <row r="49" spans="1:5">
      <c r="A49" s="286" t="s">
        <v>6</v>
      </c>
      <c r="B49" s="309">
        <v>10.72</v>
      </c>
      <c r="C49" s="309">
        <v>10.72</v>
      </c>
      <c r="D49" s="287"/>
      <c r="E49" s="309">
        <v>10.72</v>
      </c>
    </row>
    <row r="50" spans="1:5">
      <c r="A50" s="276" t="s">
        <v>151</v>
      </c>
      <c r="B50" s="290">
        <f>SUM(B43:B49)</f>
        <v>31.42</v>
      </c>
      <c r="C50" s="290">
        <f t="shared" ref="C50" si="6">SUM(C43:C49)</f>
        <v>31.42</v>
      </c>
      <c r="D50" s="290"/>
      <c r="E50" s="290">
        <f>SUM(E43:E49)</f>
        <v>31.42</v>
      </c>
    </row>
    <row r="51" spans="1:5">
      <c r="A51" s="276" t="s">
        <v>12</v>
      </c>
      <c r="B51" s="283"/>
      <c r="C51" s="283"/>
      <c r="D51" s="283"/>
      <c r="E51" s="283"/>
    </row>
    <row r="52" spans="1:5">
      <c r="A52" s="277" t="s">
        <v>172</v>
      </c>
      <c r="B52" s="283">
        <v>0</v>
      </c>
      <c r="C52" s="283">
        <v>0</v>
      </c>
      <c r="D52" s="283"/>
      <c r="E52" s="283">
        <v>0</v>
      </c>
    </row>
    <row r="53" spans="1:5">
      <c r="A53" s="277" t="s">
        <v>9</v>
      </c>
      <c r="B53" s="283">
        <v>7.0000000000000007E-2</v>
      </c>
      <c r="C53" s="283">
        <v>7.0000000000000007E-2</v>
      </c>
      <c r="D53" s="283"/>
      <c r="E53" s="283">
        <v>7.0000000000000007E-2</v>
      </c>
    </row>
    <row r="54" spans="1:5">
      <c r="A54" s="277" t="s">
        <v>8</v>
      </c>
      <c r="B54" s="283">
        <v>0</v>
      </c>
      <c r="C54" s="283">
        <v>0</v>
      </c>
      <c r="D54" s="283"/>
      <c r="E54" s="283">
        <v>0</v>
      </c>
    </row>
    <row r="55" spans="1:5">
      <c r="A55" s="277" t="s">
        <v>153</v>
      </c>
      <c r="B55" s="283">
        <v>0.01</v>
      </c>
      <c r="C55" s="283">
        <v>0.01</v>
      </c>
      <c r="D55" s="283"/>
      <c r="E55" s="283">
        <v>0.01</v>
      </c>
    </row>
    <row r="56" spans="1:5">
      <c r="A56" s="304" t="s">
        <v>13</v>
      </c>
      <c r="B56" s="288">
        <v>0</v>
      </c>
      <c r="C56" s="288">
        <v>0</v>
      </c>
      <c r="D56" s="288"/>
      <c r="E56" s="288">
        <v>0</v>
      </c>
    </row>
    <row r="57" spans="1:5">
      <c r="A57" s="276" t="s">
        <v>154</v>
      </c>
      <c r="B57" s="291">
        <f>SUM(B52:B56)</f>
        <v>0.08</v>
      </c>
      <c r="C57" s="291">
        <f t="shared" ref="C57" si="7">SUM(C52:C56)</f>
        <v>0.08</v>
      </c>
      <c r="D57" s="291"/>
      <c r="E57" s="291">
        <f>SUM(E52:E56)</f>
        <v>0.08</v>
      </c>
    </row>
    <row r="58" spans="1:5">
      <c r="A58" s="276" t="s">
        <v>16</v>
      </c>
      <c r="B58" s="306"/>
      <c r="C58" s="306"/>
      <c r="D58" s="306"/>
      <c r="E58" s="306"/>
    </row>
    <row r="59" spans="1:5">
      <c r="A59" s="277" t="s">
        <v>193</v>
      </c>
      <c r="B59" s="283">
        <v>4.5</v>
      </c>
      <c r="C59" s="283">
        <v>4.5</v>
      </c>
      <c r="D59" s="283"/>
      <c r="E59" s="283">
        <v>4.5</v>
      </c>
    </row>
    <row r="60" spans="1:5">
      <c r="A60" s="277" t="s">
        <v>156</v>
      </c>
      <c r="B60" s="283">
        <f>0.2426*B59</f>
        <v>1.0917000000000001</v>
      </c>
      <c r="C60" s="283">
        <f>0.2426*C59</f>
        <v>1.0917000000000001</v>
      </c>
      <c r="D60" s="283"/>
      <c r="E60" s="283">
        <f>0.2426*E59</f>
        <v>1.0917000000000001</v>
      </c>
    </row>
    <row r="61" spans="1:5">
      <c r="A61" s="316" t="s">
        <v>194</v>
      </c>
      <c r="B61" s="317">
        <v>0</v>
      </c>
      <c r="C61" s="317">
        <f>((C41-B71)*0.3/C41)*100</f>
        <v>4.375</v>
      </c>
      <c r="D61" s="317"/>
      <c r="E61" s="317">
        <f>((E41-B71)*0.3/E41)*100</f>
        <v>9.0340909090909101</v>
      </c>
    </row>
    <row r="62" spans="1:5">
      <c r="A62" s="318" t="s">
        <v>113</v>
      </c>
      <c r="B62" s="319">
        <f>0.2426*B61</f>
        <v>0</v>
      </c>
      <c r="C62" s="319">
        <f>0.2426*C61</f>
        <v>1.061375</v>
      </c>
      <c r="D62" s="319"/>
      <c r="E62" s="319">
        <f>0.2426*E61</f>
        <v>2.1916704545454548</v>
      </c>
    </row>
    <row r="63" spans="1:5">
      <c r="A63" s="276" t="s">
        <v>157</v>
      </c>
      <c r="B63" s="291">
        <f>SUM(B59:B62)</f>
        <v>5.5917000000000003</v>
      </c>
      <c r="C63" s="291">
        <f t="shared" ref="C63" si="8">SUM(C59:C62)</f>
        <v>11.028074999999999</v>
      </c>
      <c r="D63" s="291"/>
      <c r="E63" s="291">
        <f>SUM(E59:E62)</f>
        <v>16.817461363636365</v>
      </c>
    </row>
    <row r="64" spans="1:5">
      <c r="A64" s="310" t="s">
        <v>158</v>
      </c>
      <c r="B64" s="291">
        <f>+B57+B63</f>
        <v>5.6717000000000004</v>
      </c>
      <c r="C64" s="291">
        <f t="shared" ref="C64" si="9">+C57+C63</f>
        <v>11.108074999999999</v>
      </c>
      <c r="D64" s="291"/>
      <c r="E64" s="291">
        <f>+E57+E63</f>
        <v>16.897461363636364</v>
      </c>
    </row>
    <row r="65" spans="1:5" ht="6" customHeight="1">
      <c r="A65" s="310"/>
      <c r="B65" s="291"/>
      <c r="C65" s="291"/>
      <c r="D65" s="291"/>
      <c r="E65" s="291"/>
    </row>
    <row r="66" spans="1:5">
      <c r="A66" s="276" t="s">
        <v>159</v>
      </c>
      <c r="B66" s="291">
        <f>+B50+B57+B63</f>
        <v>37.091700000000003</v>
      </c>
      <c r="C66" s="291">
        <f>+C50+C57+C63</f>
        <v>42.528075000000001</v>
      </c>
      <c r="D66" s="291"/>
      <c r="E66" s="291">
        <f>+E50+E57+E63</f>
        <v>48.317461363636369</v>
      </c>
    </row>
    <row r="67" spans="1:5" ht="6" customHeight="1"/>
    <row r="68" spans="1:5">
      <c r="A68" s="320" t="s">
        <v>179</v>
      </c>
      <c r="B68" s="321"/>
    </row>
    <row r="69" spans="1:5">
      <c r="A69" s="321" t="s">
        <v>180</v>
      </c>
      <c r="B69" s="322">
        <v>61500</v>
      </c>
    </row>
    <row r="70" spans="1:5">
      <c r="A70" s="321" t="s">
        <v>181</v>
      </c>
      <c r="B70" s="322">
        <f>7.5*B69</f>
        <v>461250</v>
      </c>
    </row>
    <row r="71" spans="1:5">
      <c r="A71" s="321" t="s">
        <v>182</v>
      </c>
      <c r="B71" s="322">
        <f>B70/12</f>
        <v>38437.5</v>
      </c>
    </row>
    <row r="72" spans="1:5" ht="6" customHeight="1">
      <c r="A72" s="321"/>
      <c r="B72" s="323"/>
    </row>
    <row r="73" spans="1:5">
      <c r="A73" s="320" t="s">
        <v>183</v>
      </c>
      <c r="B73" s="323"/>
    </row>
    <row r="74" spans="1:5">
      <c r="A74" s="321" t="s">
        <v>184</v>
      </c>
      <c r="B74" s="321"/>
    </row>
  </sheetData>
  <pageMargins left="0.39370078740157483" right="0.39370078740157483" top="0.59055118110236227" bottom="0.59055118110236227" header="0.31496062992125984" footer="0.31496062992125984"/>
  <pageSetup paperSize="9" orientation="landscape" r:id="rId1"/>
  <headerFooter>
    <oddHeader>&amp;C2017-11-15&amp;R&amp;A</oddHeader>
    <oddFooter>&amp;L&amp;F&amp;C&amp;P (&amp;N)&amp;RRobert Heed</oddFooter>
  </headerFooter>
  <rowBreaks count="1" manualBreakCount="1">
    <brk id="37" max="16383" man="1"/>
  </row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J74"/>
  <sheetViews>
    <sheetView view="pageLayout" zoomScale="130" zoomScaleNormal="130" zoomScalePageLayoutView="130" workbookViewId="0">
      <selection activeCell="A2" sqref="A2"/>
    </sheetView>
  </sheetViews>
  <sheetFormatPr defaultColWidth="9.140625" defaultRowHeight="15"/>
  <cols>
    <col min="1" max="1" width="38.7109375" style="330" customWidth="1"/>
    <col min="2" max="3" width="14.5703125" style="330" customWidth="1"/>
    <col min="4" max="4" width="2.7109375" style="330" customWidth="1"/>
    <col min="5" max="5" width="14.5703125" style="330" customWidth="1"/>
    <col min="6" max="6" width="11.7109375" style="330" customWidth="1"/>
    <col min="7" max="7" width="2.7109375" style="330" customWidth="1"/>
    <col min="8" max="8" width="15.7109375" style="330" customWidth="1"/>
    <col min="9" max="9" width="9.140625" style="330" customWidth="1"/>
    <col min="10" max="10" width="15.7109375" style="330" customWidth="1"/>
    <col min="11" max="16384" width="9.140625" style="330"/>
  </cols>
  <sheetData>
    <row r="1" spans="1:10">
      <c r="A1" s="325" t="s">
        <v>195</v>
      </c>
      <c r="B1" s="326"/>
      <c r="C1" s="327"/>
      <c r="D1" s="327"/>
      <c r="E1" s="327"/>
      <c r="F1" s="327"/>
      <c r="G1" s="327"/>
      <c r="H1" s="328"/>
      <c r="I1" s="328"/>
      <c r="J1" s="329"/>
    </row>
    <row r="2" spans="1:10" ht="3.95" customHeight="1">
      <c r="A2" s="325"/>
      <c r="B2" s="326"/>
      <c r="C2" s="327"/>
      <c r="D2" s="327"/>
      <c r="E2" s="327"/>
      <c r="F2" s="327"/>
      <c r="G2" s="327"/>
      <c r="H2" s="328"/>
      <c r="I2" s="328"/>
      <c r="J2" s="329"/>
    </row>
    <row r="3" spans="1:10">
      <c r="A3" s="331" t="s">
        <v>165</v>
      </c>
      <c r="B3" s="326"/>
      <c r="C3" s="327"/>
      <c r="D3" s="327"/>
      <c r="E3" s="327"/>
      <c r="F3" s="327"/>
      <c r="G3" s="327"/>
      <c r="H3" s="328"/>
      <c r="I3" s="328"/>
      <c r="J3" s="329"/>
    </row>
    <row r="4" spans="1:10" ht="3.95" customHeight="1">
      <c r="A4" s="332"/>
      <c r="B4" s="326"/>
      <c r="C4" s="327"/>
      <c r="D4" s="327"/>
      <c r="E4" s="333"/>
      <c r="F4" s="327"/>
      <c r="G4" s="327"/>
      <c r="H4" s="328"/>
      <c r="I4" s="328"/>
      <c r="J4" s="329"/>
    </row>
    <row r="5" spans="1:10" ht="45">
      <c r="A5" s="334" t="s">
        <v>186</v>
      </c>
      <c r="B5" s="335" t="s">
        <v>196</v>
      </c>
      <c r="C5" s="335" t="s">
        <v>197</v>
      </c>
      <c r="D5" s="336"/>
      <c r="E5" s="337" t="s">
        <v>198</v>
      </c>
      <c r="F5" s="338"/>
      <c r="G5" s="339"/>
      <c r="H5" s="340"/>
    </row>
    <row r="6" spans="1:10">
      <c r="A6" s="341"/>
      <c r="B6" s="342">
        <v>43083</v>
      </c>
      <c r="C6" s="342">
        <v>43451</v>
      </c>
      <c r="D6" s="336"/>
      <c r="E6" s="343" t="s">
        <v>143</v>
      </c>
      <c r="F6" s="338"/>
      <c r="G6" s="339"/>
      <c r="H6" s="344"/>
    </row>
    <row r="7" spans="1:10">
      <c r="A7" s="341"/>
      <c r="B7" s="345" t="s">
        <v>71</v>
      </c>
      <c r="C7" s="345" t="s">
        <v>71</v>
      </c>
      <c r="D7" s="346"/>
      <c r="E7" s="347" t="s">
        <v>199</v>
      </c>
      <c r="F7" s="348"/>
      <c r="G7" s="349"/>
      <c r="H7" s="350"/>
    </row>
    <row r="8" spans="1:10">
      <c r="A8" s="351" t="s">
        <v>11</v>
      </c>
      <c r="B8" s="352"/>
      <c r="C8" s="352"/>
      <c r="D8" s="353"/>
      <c r="E8" s="354"/>
      <c r="F8" s="355"/>
      <c r="G8" s="355"/>
      <c r="H8" s="356"/>
    </row>
    <row r="9" spans="1:10">
      <c r="A9" s="352" t="s">
        <v>0</v>
      </c>
      <c r="B9" s="357">
        <v>10.210000000000001</v>
      </c>
      <c r="C9" s="357">
        <v>10.210000000000001</v>
      </c>
      <c r="D9" s="358"/>
      <c r="E9" s="359">
        <v>10.210000000000001</v>
      </c>
      <c r="F9" s="339"/>
      <c r="G9" s="339"/>
      <c r="H9" s="339"/>
    </row>
    <row r="10" spans="1:10">
      <c r="A10" s="352" t="s">
        <v>1</v>
      </c>
      <c r="B10" s="357">
        <v>0.7</v>
      </c>
      <c r="C10" s="360">
        <v>0.6</v>
      </c>
      <c r="D10" s="358"/>
      <c r="E10" s="359">
        <v>0</v>
      </c>
      <c r="F10" s="339"/>
      <c r="G10" s="339"/>
      <c r="H10" s="339"/>
    </row>
    <row r="11" spans="1:10">
      <c r="A11" s="352" t="s">
        <v>2</v>
      </c>
      <c r="B11" s="357">
        <v>4.3499999999999996</v>
      </c>
      <c r="C11" s="360">
        <v>3.55</v>
      </c>
      <c r="D11" s="358"/>
      <c r="E11" s="359">
        <v>0</v>
      </c>
      <c r="F11" s="339"/>
      <c r="G11" s="339"/>
      <c r="H11" s="339"/>
    </row>
    <row r="12" spans="1:10">
      <c r="A12" s="352" t="s">
        <v>3</v>
      </c>
      <c r="B12" s="357">
        <v>0.2</v>
      </c>
      <c r="C12" s="357">
        <v>0.2</v>
      </c>
      <c r="D12" s="358"/>
      <c r="E12" s="359">
        <v>0</v>
      </c>
      <c r="F12" s="339"/>
      <c r="G12" s="339"/>
      <c r="H12" s="339"/>
    </row>
    <row r="13" spans="1:10">
      <c r="A13" s="352" t="s">
        <v>4</v>
      </c>
      <c r="B13" s="357">
        <v>2.6</v>
      </c>
      <c r="C13" s="357">
        <v>2.6</v>
      </c>
      <c r="D13" s="358"/>
      <c r="E13" s="359">
        <v>0</v>
      </c>
      <c r="F13" s="339"/>
      <c r="G13" s="339"/>
      <c r="H13" s="339"/>
    </row>
    <row r="14" spans="1:10">
      <c r="A14" s="352" t="s">
        <v>5</v>
      </c>
      <c r="B14" s="357">
        <v>2.64</v>
      </c>
      <c r="C14" s="357">
        <v>2.64</v>
      </c>
      <c r="D14" s="358"/>
      <c r="E14" s="359">
        <v>0</v>
      </c>
      <c r="F14" s="339"/>
      <c r="G14" s="339"/>
      <c r="H14" s="339"/>
    </row>
    <row r="15" spans="1:10">
      <c r="A15" s="361" t="s">
        <v>6</v>
      </c>
      <c r="B15" s="362">
        <v>10.72</v>
      </c>
      <c r="C15" s="363">
        <v>11.62</v>
      </c>
      <c r="D15" s="364"/>
      <c r="E15" s="365">
        <v>0</v>
      </c>
      <c r="F15" s="339"/>
      <c r="G15" s="339"/>
      <c r="H15" s="339"/>
    </row>
    <row r="16" spans="1:10">
      <c r="A16" s="351" t="s">
        <v>151</v>
      </c>
      <c r="B16" s="366">
        <f t="shared" ref="B16:C16" si="0">SUM(B9:B15)</f>
        <v>31.42</v>
      </c>
      <c r="C16" s="366">
        <f t="shared" si="0"/>
        <v>31.42</v>
      </c>
      <c r="D16" s="367"/>
      <c r="E16" s="368">
        <f>SUM(E9:E15)</f>
        <v>10.210000000000001</v>
      </c>
      <c r="F16" s="344"/>
      <c r="G16" s="344"/>
      <c r="H16" s="344"/>
    </row>
    <row r="17" spans="1:8" ht="3.95" customHeight="1">
      <c r="A17" s="369"/>
      <c r="B17" s="369"/>
      <c r="C17" s="369"/>
      <c r="D17" s="370"/>
      <c r="E17" s="369"/>
      <c r="F17" s="371"/>
      <c r="G17" s="372"/>
      <c r="H17" s="371"/>
    </row>
    <row r="18" spans="1:8">
      <c r="A18" s="351" t="s">
        <v>171</v>
      </c>
      <c r="B18" s="373"/>
      <c r="C18" s="373"/>
      <c r="D18" s="370"/>
      <c r="E18" s="374">
        <v>6.15</v>
      </c>
      <c r="F18" s="375"/>
      <c r="G18" s="372"/>
      <c r="H18" s="372"/>
    </row>
    <row r="19" spans="1:8" ht="3.95" customHeight="1">
      <c r="A19" s="369"/>
      <c r="B19" s="369"/>
      <c r="C19" s="369"/>
      <c r="D19" s="370"/>
      <c r="E19" s="369"/>
      <c r="F19" s="371"/>
      <c r="G19" s="372"/>
      <c r="H19" s="371"/>
    </row>
    <row r="20" spans="1:8">
      <c r="A20" s="351" t="s">
        <v>12</v>
      </c>
      <c r="B20" s="373"/>
      <c r="C20" s="373"/>
      <c r="D20" s="376"/>
      <c r="E20" s="377"/>
      <c r="F20" s="372"/>
      <c r="G20" s="378"/>
      <c r="H20" s="339"/>
    </row>
    <row r="21" spans="1:8">
      <c r="A21" s="352" t="s">
        <v>152</v>
      </c>
      <c r="B21" s="357">
        <v>0</v>
      </c>
      <c r="C21" s="357">
        <v>0</v>
      </c>
      <c r="D21" s="358"/>
      <c r="E21" s="359">
        <v>0</v>
      </c>
      <c r="F21" s="379"/>
      <c r="G21" s="339"/>
      <c r="H21" s="339"/>
    </row>
    <row r="22" spans="1:8">
      <c r="A22" s="352" t="s">
        <v>9</v>
      </c>
      <c r="B22" s="358">
        <v>0.04</v>
      </c>
      <c r="C22" s="380">
        <v>0.02</v>
      </c>
      <c r="D22" s="358"/>
      <c r="E22" s="359">
        <v>0</v>
      </c>
      <c r="F22" s="339"/>
      <c r="G22" s="339"/>
      <c r="H22" s="339"/>
    </row>
    <row r="23" spans="1:8">
      <c r="A23" s="352" t="s">
        <v>8</v>
      </c>
      <c r="B23" s="357">
        <v>0</v>
      </c>
      <c r="C23" s="357">
        <v>0</v>
      </c>
      <c r="D23" s="358"/>
      <c r="E23" s="359">
        <v>0</v>
      </c>
      <c r="F23" s="339"/>
      <c r="G23" s="339"/>
      <c r="H23" s="339"/>
    </row>
    <row r="24" spans="1:8">
      <c r="A24" s="352" t="s">
        <v>153</v>
      </c>
      <c r="B24" s="357">
        <v>0.01</v>
      </c>
      <c r="C24" s="357">
        <v>0.01</v>
      </c>
      <c r="D24" s="358"/>
      <c r="E24" s="359">
        <v>0.01</v>
      </c>
      <c r="F24" s="339"/>
      <c r="G24" s="339"/>
      <c r="H24" s="339"/>
    </row>
    <row r="25" spans="1:8">
      <c r="A25" s="381" t="s">
        <v>13</v>
      </c>
      <c r="B25" s="364">
        <v>0</v>
      </c>
      <c r="C25" s="364">
        <v>0</v>
      </c>
      <c r="D25" s="364"/>
      <c r="E25" s="365">
        <v>0</v>
      </c>
      <c r="F25" s="339"/>
      <c r="G25" s="339"/>
      <c r="H25" s="339"/>
    </row>
    <row r="26" spans="1:8">
      <c r="A26" s="351" t="s">
        <v>154</v>
      </c>
      <c r="B26" s="366">
        <f t="shared" ref="B26:C26" si="1">SUM(B21:B25)</f>
        <v>0.05</v>
      </c>
      <c r="C26" s="382">
        <f t="shared" si="1"/>
        <v>0.03</v>
      </c>
      <c r="D26" s="367"/>
      <c r="E26" s="368">
        <f t="shared" ref="E26" si="2">SUM(E21:E25)</f>
        <v>0.01</v>
      </c>
      <c r="F26" s="344"/>
      <c r="G26" s="344"/>
      <c r="H26" s="344"/>
    </row>
    <row r="27" spans="1:8" ht="3.95" customHeight="1">
      <c r="A27" s="351"/>
      <c r="B27" s="366"/>
      <c r="C27" s="366"/>
      <c r="D27" s="367"/>
      <c r="E27" s="368"/>
      <c r="F27" s="344"/>
      <c r="G27" s="344"/>
      <c r="H27" s="344"/>
    </row>
    <row r="28" spans="1:8">
      <c r="A28" s="351" t="s">
        <v>16</v>
      </c>
      <c r="B28" s="373"/>
      <c r="C28" s="373"/>
      <c r="D28" s="383"/>
      <c r="E28" s="377"/>
      <c r="F28" s="372"/>
      <c r="G28" s="384"/>
      <c r="H28" s="384"/>
    </row>
    <row r="29" spans="1:8">
      <c r="A29" s="352" t="s">
        <v>191</v>
      </c>
      <c r="B29" s="357">
        <v>4.9000000000000004</v>
      </c>
      <c r="C29" s="357">
        <v>4.9000000000000004</v>
      </c>
      <c r="D29" s="358"/>
      <c r="E29" s="359">
        <v>4.5</v>
      </c>
      <c r="F29" s="339"/>
      <c r="G29" s="339"/>
      <c r="H29" s="339"/>
    </row>
    <row r="30" spans="1:8">
      <c r="A30" s="352" t="s">
        <v>156</v>
      </c>
      <c r="B30" s="357">
        <f>0.2426*B29</f>
        <v>1.1887400000000001</v>
      </c>
      <c r="C30" s="357">
        <f>0.2426*C29</f>
        <v>1.1887400000000001</v>
      </c>
      <c r="D30" s="358"/>
      <c r="E30" s="359">
        <v>1.0900000000000001</v>
      </c>
      <c r="F30" s="339"/>
      <c r="G30" s="339"/>
      <c r="H30" s="339"/>
    </row>
    <row r="31" spans="1:8">
      <c r="A31" s="352" t="s">
        <v>192</v>
      </c>
      <c r="B31" s="358">
        <v>7.17</v>
      </c>
      <c r="C31" s="358">
        <v>7.17</v>
      </c>
      <c r="D31" s="358"/>
      <c r="E31" s="359">
        <v>0</v>
      </c>
      <c r="F31" s="339"/>
      <c r="G31" s="339"/>
      <c r="H31" s="339"/>
    </row>
    <row r="32" spans="1:8">
      <c r="A32" s="361" t="s">
        <v>113</v>
      </c>
      <c r="B32" s="362">
        <f>0.2426*B31</f>
        <v>1.7394420000000002</v>
      </c>
      <c r="C32" s="363">
        <f>0.2426*C31</f>
        <v>1.7394420000000002</v>
      </c>
      <c r="D32" s="364"/>
      <c r="E32" s="365">
        <v>0</v>
      </c>
      <c r="F32" s="339"/>
      <c r="G32" s="339"/>
      <c r="H32" s="339"/>
    </row>
    <row r="33" spans="1:8">
      <c r="A33" s="351" t="s">
        <v>157</v>
      </c>
      <c r="B33" s="366">
        <f t="shared" ref="B33" si="3">SUM(B29:B32)</f>
        <v>14.998182</v>
      </c>
      <c r="C33" s="366">
        <f t="shared" ref="C33" si="4">SUM(C29:C32)</f>
        <v>14.998182</v>
      </c>
      <c r="D33" s="367"/>
      <c r="E33" s="368">
        <f t="shared" ref="E33" si="5">SUM(E29:E32)</f>
        <v>5.59</v>
      </c>
      <c r="F33" s="344"/>
      <c r="G33" s="344"/>
      <c r="H33" s="344"/>
    </row>
    <row r="34" spans="1:8" ht="3.95" customHeight="1">
      <c r="A34" s="351"/>
      <c r="B34" s="366"/>
      <c r="C34" s="366"/>
      <c r="D34" s="367"/>
      <c r="E34" s="368"/>
      <c r="F34" s="344"/>
      <c r="G34" s="344"/>
      <c r="H34" s="344"/>
    </row>
    <row r="35" spans="1:8">
      <c r="A35" s="385" t="s">
        <v>158</v>
      </c>
      <c r="B35" s="366">
        <f>+B26+B33</f>
        <v>15.048182000000001</v>
      </c>
      <c r="C35" s="382">
        <f>+C26+C33</f>
        <v>15.028181999999999</v>
      </c>
      <c r="D35" s="367"/>
      <c r="E35" s="368">
        <f t="shared" ref="E35" si="6">+E26+E33</f>
        <v>5.6</v>
      </c>
      <c r="F35" s="344"/>
      <c r="G35" s="344"/>
      <c r="H35" s="344"/>
    </row>
    <row r="36" spans="1:8" ht="3.95" customHeight="1">
      <c r="A36" s="369"/>
      <c r="B36" s="369"/>
      <c r="C36" s="369"/>
      <c r="D36" s="386"/>
      <c r="E36" s="369"/>
      <c r="F36" s="371"/>
      <c r="G36" s="371"/>
      <c r="H36" s="371"/>
    </row>
    <row r="37" spans="1:8">
      <c r="A37" s="351" t="s">
        <v>159</v>
      </c>
      <c r="B37" s="366">
        <f>B16+B26+B33</f>
        <v>46.468181999999999</v>
      </c>
      <c r="C37" s="382">
        <f>C16+C26+C33</f>
        <v>46.448182000000003</v>
      </c>
      <c r="D37" s="367"/>
      <c r="E37" s="368">
        <f>+E16+E26+E33+E18</f>
        <v>21.96</v>
      </c>
      <c r="F37" s="344"/>
      <c r="G37" s="344"/>
      <c r="H37" s="344"/>
    </row>
    <row r="38" spans="1:8">
      <c r="A38" s="387" t="s">
        <v>200</v>
      </c>
    </row>
    <row r="39" spans="1:8">
      <c r="A39" s="330" t="s">
        <v>176</v>
      </c>
    </row>
    <row r="40" spans="1:8" ht="6" customHeight="1"/>
    <row r="41" spans="1:8">
      <c r="A41" s="387" t="s">
        <v>177</v>
      </c>
      <c r="B41" s="388" t="s">
        <v>201</v>
      </c>
      <c r="C41" s="389">
        <v>45000</v>
      </c>
      <c r="D41" s="388"/>
      <c r="E41" s="389">
        <v>55000</v>
      </c>
    </row>
    <row r="42" spans="1:8">
      <c r="A42" s="351" t="s">
        <v>11</v>
      </c>
    </row>
    <row r="43" spans="1:8">
      <c r="A43" s="352" t="s">
        <v>0</v>
      </c>
      <c r="B43" s="357">
        <v>10.210000000000001</v>
      </c>
      <c r="C43" s="357">
        <v>10.210000000000001</v>
      </c>
      <c r="D43" s="357"/>
      <c r="E43" s="357">
        <v>10.210000000000001</v>
      </c>
    </row>
    <row r="44" spans="1:8">
      <c r="A44" s="352" t="s">
        <v>1</v>
      </c>
      <c r="B44" s="357">
        <v>0.6</v>
      </c>
      <c r="C44" s="357">
        <v>0.6</v>
      </c>
      <c r="D44" s="357"/>
      <c r="E44" s="357">
        <v>0.6</v>
      </c>
    </row>
    <row r="45" spans="1:8">
      <c r="A45" s="352" t="s">
        <v>2</v>
      </c>
      <c r="B45" s="357">
        <v>3.55</v>
      </c>
      <c r="C45" s="357">
        <v>3.55</v>
      </c>
      <c r="D45" s="357"/>
      <c r="E45" s="357">
        <v>3.55</v>
      </c>
    </row>
    <row r="46" spans="1:8">
      <c r="A46" s="352" t="s">
        <v>3</v>
      </c>
      <c r="B46" s="357">
        <v>0.2</v>
      </c>
      <c r="C46" s="357">
        <v>0.2</v>
      </c>
      <c r="D46" s="357"/>
      <c r="E46" s="357">
        <v>0.2</v>
      </c>
    </row>
    <row r="47" spans="1:8">
      <c r="A47" s="352" t="s">
        <v>4</v>
      </c>
      <c r="B47" s="357">
        <v>2.6</v>
      </c>
      <c r="C47" s="357">
        <v>2.6</v>
      </c>
      <c r="D47" s="357"/>
      <c r="E47" s="357">
        <v>2.6</v>
      </c>
    </row>
    <row r="48" spans="1:8">
      <c r="A48" s="352" t="s">
        <v>5</v>
      </c>
      <c r="B48" s="357">
        <v>2.64</v>
      </c>
      <c r="C48" s="357">
        <v>2.64</v>
      </c>
      <c r="D48" s="360"/>
      <c r="E48" s="357">
        <v>2.64</v>
      </c>
    </row>
    <row r="49" spans="1:5">
      <c r="A49" s="361" t="s">
        <v>6</v>
      </c>
      <c r="B49" s="362">
        <v>11.62</v>
      </c>
      <c r="C49" s="362">
        <v>11.62</v>
      </c>
      <c r="D49" s="362"/>
      <c r="E49" s="362">
        <v>11.62</v>
      </c>
    </row>
    <row r="50" spans="1:5">
      <c r="A50" s="351" t="s">
        <v>151</v>
      </c>
      <c r="B50" s="366">
        <f>SUM(B43:B49)</f>
        <v>31.42</v>
      </c>
      <c r="C50" s="366">
        <f t="shared" ref="C50" si="7">SUM(C43:C49)</f>
        <v>31.42</v>
      </c>
      <c r="D50" s="366"/>
      <c r="E50" s="366">
        <f>SUM(E43:E49)</f>
        <v>31.42</v>
      </c>
    </row>
    <row r="51" spans="1:5">
      <c r="A51" s="351" t="s">
        <v>12</v>
      </c>
      <c r="B51" s="358"/>
      <c r="C51" s="358"/>
      <c r="D51" s="358"/>
      <c r="E51" s="358"/>
    </row>
    <row r="52" spans="1:5">
      <c r="A52" s="352" t="s">
        <v>152</v>
      </c>
      <c r="B52" s="358">
        <v>0</v>
      </c>
      <c r="C52" s="358">
        <v>0</v>
      </c>
      <c r="D52" s="358"/>
      <c r="E52" s="358">
        <v>0</v>
      </c>
    </row>
    <row r="53" spans="1:5">
      <c r="A53" s="352" t="s">
        <v>9</v>
      </c>
      <c r="B53" s="358">
        <v>0.02</v>
      </c>
      <c r="C53" s="358">
        <v>0.02</v>
      </c>
      <c r="D53" s="358"/>
      <c r="E53" s="358">
        <v>0.02</v>
      </c>
    </row>
    <row r="54" spans="1:5">
      <c r="A54" s="352" t="s">
        <v>8</v>
      </c>
      <c r="B54" s="358">
        <v>0</v>
      </c>
      <c r="C54" s="358">
        <v>0</v>
      </c>
      <c r="D54" s="358"/>
      <c r="E54" s="358">
        <v>0</v>
      </c>
    </row>
    <row r="55" spans="1:5">
      <c r="A55" s="352" t="s">
        <v>153</v>
      </c>
      <c r="B55" s="358">
        <v>0.01</v>
      </c>
      <c r="C55" s="358">
        <v>0.01</v>
      </c>
      <c r="D55" s="358"/>
      <c r="E55" s="358">
        <v>0.01</v>
      </c>
    </row>
    <row r="56" spans="1:5">
      <c r="A56" s="381" t="s">
        <v>13</v>
      </c>
      <c r="B56" s="364">
        <v>0</v>
      </c>
      <c r="C56" s="364">
        <v>0</v>
      </c>
      <c r="D56" s="364"/>
      <c r="E56" s="364">
        <v>0</v>
      </c>
    </row>
    <row r="57" spans="1:5">
      <c r="A57" s="351" t="s">
        <v>154</v>
      </c>
      <c r="B57" s="367">
        <f>SUM(B52:B56)</f>
        <v>0.03</v>
      </c>
      <c r="C57" s="367">
        <f t="shared" ref="C57" si="8">SUM(C52:C56)</f>
        <v>0.03</v>
      </c>
      <c r="D57" s="367"/>
      <c r="E57" s="367">
        <f>SUM(E52:E56)</f>
        <v>0.03</v>
      </c>
    </row>
    <row r="58" spans="1:5">
      <c r="A58" s="351" t="s">
        <v>16</v>
      </c>
      <c r="B58" s="383"/>
      <c r="C58" s="383"/>
      <c r="D58" s="383"/>
      <c r="E58" s="383"/>
    </row>
    <row r="59" spans="1:5">
      <c r="A59" s="352" t="s">
        <v>202</v>
      </c>
      <c r="B59" s="357">
        <v>4.5</v>
      </c>
      <c r="C59" s="357">
        <v>4.5</v>
      </c>
      <c r="D59" s="358"/>
      <c r="E59" s="357">
        <v>4.5</v>
      </c>
    </row>
    <row r="60" spans="1:5">
      <c r="A60" s="352" t="s">
        <v>156</v>
      </c>
      <c r="B60" s="357">
        <f>0.2426*B59</f>
        <v>1.0917000000000001</v>
      </c>
      <c r="C60" s="357">
        <f>0.2426*C59</f>
        <v>1.0917000000000001</v>
      </c>
      <c r="D60" s="358"/>
      <c r="E60" s="357">
        <f>0.2426*E59</f>
        <v>1.0917000000000001</v>
      </c>
    </row>
    <row r="61" spans="1:5">
      <c r="A61" s="390" t="s">
        <v>194</v>
      </c>
      <c r="B61" s="391">
        <v>0</v>
      </c>
      <c r="C61" s="391">
        <f>((C41-B71)*0.3/C41)*100</f>
        <v>3.166666666666667</v>
      </c>
      <c r="D61" s="391"/>
      <c r="E61" s="391">
        <f>((E41-B71)*0.3/E41)*100</f>
        <v>8.0454545454545467</v>
      </c>
    </row>
    <row r="62" spans="1:5">
      <c r="A62" s="392" t="s">
        <v>113</v>
      </c>
      <c r="B62" s="393">
        <f>0.2426*B61</f>
        <v>0</v>
      </c>
      <c r="C62" s="393">
        <f>0.2426*C61</f>
        <v>0.76823333333333343</v>
      </c>
      <c r="D62" s="393"/>
      <c r="E62" s="393">
        <f>0.2426*E61</f>
        <v>1.9518272727272732</v>
      </c>
    </row>
    <row r="63" spans="1:5">
      <c r="A63" s="351" t="s">
        <v>157</v>
      </c>
      <c r="B63" s="367">
        <f>SUM(B59:B62)</f>
        <v>5.5917000000000003</v>
      </c>
      <c r="C63" s="367">
        <f t="shared" ref="C63" si="9">SUM(C59:C62)</f>
        <v>9.5266000000000002</v>
      </c>
      <c r="D63" s="367"/>
      <c r="E63" s="367">
        <f>SUM(E59:E62)</f>
        <v>15.58898181818182</v>
      </c>
    </row>
    <row r="64" spans="1:5">
      <c r="A64" s="385" t="s">
        <v>158</v>
      </c>
      <c r="B64" s="367">
        <f>+B57+B63</f>
        <v>5.6217000000000006</v>
      </c>
      <c r="C64" s="367">
        <f t="shared" ref="C64" si="10">+C57+C63</f>
        <v>9.5565999999999995</v>
      </c>
      <c r="D64" s="367"/>
      <c r="E64" s="367">
        <f>+E57+E63</f>
        <v>15.618981818181819</v>
      </c>
    </row>
    <row r="65" spans="1:5" ht="6" customHeight="1">
      <c r="A65" s="385"/>
      <c r="B65" s="367"/>
      <c r="C65" s="367"/>
      <c r="D65" s="367"/>
      <c r="E65" s="367"/>
    </row>
    <row r="66" spans="1:5">
      <c r="A66" s="351" t="s">
        <v>159</v>
      </c>
      <c r="B66" s="367">
        <f>+B50+B57+B63</f>
        <v>37.041700000000006</v>
      </c>
      <c r="C66" s="367">
        <f>+C50+C57+C63</f>
        <v>40.976600000000005</v>
      </c>
      <c r="D66" s="367"/>
      <c r="E66" s="367">
        <f>+E50+E57+E63</f>
        <v>47.038981818181824</v>
      </c>
    </row>
    <row r="67" spans="1:5" ht="6" customHeight="1"/>
    <row r="68" spans="1:5">
      <c r="A68" s="394" t="s">
        <v>179</v>
      </c>
      <c r="B68" s="395"/>
    </row>
    <row r="69" spans="1:5">
      <c r="A69" s="395" t="s">
        <v>203</v>
      </c>
      <c r="B69" s="396">
        <v>64400</v>
      </c>
    </row>
    <row r="70" spans="1:5">
      <c r="A70" s="395" t="s">
        <v>181</v>
      </c>
      <c r="B70" s="396">
        <f>7.5*B69</f>
        <v>483000</v>
      </c>
    </row>
    <row r="71" spans="1:5">
      <c r="A71" s="395" t="s">
        <v>204</v>
      </c>
      <c r="B71" s="396">
        <f>B70/12</f>
        <v>40250</v>
      </c>
    </row>
    <row r="72" spans="1:5" ht="6" customHeight="1">
      <c r="A72" s="395"/>
      <c r="B72" s="397"/>
    </row>
    <row r="73" spans="1:5">
      <c r="A73" s="394" t="s">
        <v>183</v>
      </c>
      <c r="B73" s="397"/>
    </row>
    <row r="74" spans="1:5">
      <c r="A74" s="395" t="s">
        <v>184</v>
      </c>
      <c r="B74" s="395"/>
    </row>
  </sheetData>
  <pageMargins left="0.39370078740157483" right="0.39370078740157483" top="0.59055118110236227" bottom="0.59055118110236227" header="0.31496062992125984" footer="0.31496062992125984"/>
  <pageSetup paperSize="9" orientation="landscape" r:id="rId1"/>
  <headerFooter>
    <oddHeader>&amp;C2018-12-17&amp;R&amp;A</oddHeader>
    <oddFooter>&amp;L&amp;F&amp;C&amp;P (&amp;N)&amp;RRobert Heed</oddFooter>
  </headerFooter>
  <rowBreaks count="1" manualBreakCount="1">
    <brk id="37" max="16383" man="1"/>
  </row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J74"/>
  <sheetViews>
    <sheetView view="pageLayout" zoomScale="120" zoomScaleNormal="130" zoomScalePageLayoutView="120" workbookViewId="0">
      <selection activeCell="A2" sqref="A2"/>
    </sheetView>
  </sheetViews>
  <sheetFormatPr defaultColWidth="9.140625" defaultRowHeight="15"/>
  <cols>
    <col min="1" max="1" width="38.7109375" style="403" customWidth="1"/>
    <col min="2" max="3" width="14.5703125" style="403" customWidth="1"/>
    <col min="4" max="4" width="2.7109375" style="403" customWidth="1"/>
    <col min="5" max="5" width="14.5703125" style="403" customWidth="1"/>
    <col min="6" max="6" width="14.42578125" style="403" customWidth="1"/>
    <col min="7" max="7" width="2.7109375" style="403" customWidth="1"/>
    <col min="8" max="9" width="17.5703125" style="403" customWidth="1"/>
    <col min="10" max="10" width="15.7109375" style="403" customWidth="1"/>
    <col min="11" max="16384" width="9.140625" style="403"/>
  </cols>
  <sheetData>
    <row r="1" spans="1:10">
      <c r="A1" s="398" t="s">
        <v>205</v>
      </c>
      <c r="B1" s="399"/>
      <c r="C1" s="400"/>
      <c r="D1" s="400"/>
      <c r="E1" s="400"/>
      <c r="F1" s="400"/>
      <c r="G1" s="400"/>
      <c r="H1" s="401"/>
      <c r="I1" s="401"/>
      <c r="J1" s="402"/>
    </row>
    <row r="2" spans="1:10" ht="3.95" customHeight="1">
      <c r="A2" s="398"/>
      <c r="B2" s="399"/>
      <c r="C2" s="400"/>
      <c r="D2" s="400"/>
      <c r="E2" s="400"/>
      <c r="F2" s="400"/>
      <c r="G2" s="400"/>
      <c r="H2" s="401"/>
      <c r="I2" s="401"/>
      <c r="J2" s="402"/>
    </row>
    <row r="3" spans="1:10">
      <c r="A3" s="404" t="s">
        <v>165</v>
      </c>
      <c r="B3" s="399"/>
      <c r="C3" s="400"/>
      <c r="D3" s="400"/>
      <c r="E3" s="400"/>
      <c r="F3" s="400"/>
      <c r="G3" s="400"/>
      <c r="H3" s="401"/>
      <c r="I3" s="401"/>
      <c r="J3" s="402"/>
    </row>
    <row r="4" spans="1:10" ht="3.95" customHeight="1">
      <c r="A4" s="405"/>
      <c r="B4" s="399"/>
      <c r="C4" s="400"/>
      <c r="D4" s="400"/>
      <c r="E4" s="406"/>
      <c r="F4" s="400"/>
      <c r="G4" s="400"/>
      <c r="H4" s="401"/>
      <c r="I4" s="401"/>
      <c r="J4" s="402"/>
    </row>
    <row r="5" spans="1:10" ht="48">
      <c r="A5" s="407" t="s">
        <v>206</v>
      </c>
      <c r="B5" s="408" t="s">
        <v>197</v>
      </c>
      <c r="C5" s="408" t="s">
        <v>207</v>
      </c>
      <c r="D5" s="409"/>
      <c r="E5" s="410" t="s">
        <v>208</v>
      </c>
      <c r="F5" s="411" t="s">
        <v>209</v>
      </c>
      <c r="G5" s="412"/>
      <c r="H5" s="546"/>
      <c r="I5" s="546"/>
    </row>
    <row r="6" spans="1:10">
      <c r="A6" s="413"/>
      <c r="B6" s="414">
        <v>43451</v>
      </c>
      <c r="C6" s="414">
        <v>43817</v>
      </c>
      <c r="D6" s="409"/>
      <c r="E6" s="415" t="s">
        <v>210</v>
      </c>
      <c r="F6" s="416" t="s">
        <v>210</v>
      </c>
      <c r="G6" s="412"/>
      <c r="H6" s="417"/>
    </row>
    <row r="7" spans="1:10">
      <c r="A7" s="413"/>
      <c r="B7" s="418" t="s">
        <v>71</v>
      </c>
      <c r="C7" s="418" t="s">
        <v>71</v>
      </c>
      <c r="D7" s="419"/>
      <c r="E7" s="420" t="s">
        <v>211</v>
      </c>
      <c r="F7" s="421" t="s">
        <v>212</v>
      </c>
      <c r="G7" s="422"/>
      <c r="H7" s="423"/>
    </row>
    <row r="8" spans="1:10">
      <c r="A8" s="424" t="s">
        <v>11</v>
      </c>
      <c r="B8" s="425"/>
      <c r="C8" s="425"/>
      <c r="D8" s="426"/>
      <c r="E8" s="427"/>
      <c r="F8" s="428"/>
      <c r="G8" s="429"/>
      <c r="H8" s="430"/>
    </row>
    <row r="9" spans="1:10">
      <c r="A9" s="425" t="s">
        <v>0</v>
      </c>
      <c r="B9" s="431">
        <v>10.210000000000001</v>
      </c>
      <c r="C9" s="431">
        <v>10.210000000000001</v>
      </c>
      <c r="D9" s="432"/>
      <c r="E9" s="433">
        <v>10.210000000000001</v>
      </c>
      <c r="F9" s="434">
        <v>10.210000000000001</v>
      </c>
      <c r="G9" s="412"/>
      <c r="H9" s="412"/>
    </row>
    <row r="10" spans="1:10">
      <c r="A10" s="425" t="s">
        <v>1</v>
      </c>
      <c r="B10" s="431">
        <v>0.6</v>
      </c>
      <c r="C10" s="431">
        <v>0.6</v>
      </c>
      <c r="D10" s="432"/>
      <c r="E10" s="433">
        <v>0</v>
      </c>
      <c r="F10" s="434">
        <v>0</v>
      </c>
      <c r="G10" s="412"/>
      <c r="H10" s="412"/>
    </row>
    <row r="11" spans="1:10">
      <c r="A11" s="425" t="s">
        <v>2</v>
      </c>
      <c r="B11" s="431">
        <v>3.55</v>
      </c>
      <c r="C11" s="431">
        <v>3.55</v>
      </c>
      <c r="D11" s="432"/>
      <c r="E11" s="433">
        <v>0</v>
      </c>
      <c r="F11" s="434">
        <v>0</v>
      </c>
      <c r="G11" s="412"/>
      <c r="H11" s="412"/>
    </row>
    <row r="12" spans="1:10">
      <c r="A12" s="425" t="s">
        <v>3</v>
      </c>
      <c r="B12" s="431">
        <v>0.2</v>
      </c>
      <c r="C12" s="431">
        <v>0.2</v>
      </c>
      <c r="D12" s="432"/>
      <c r="E12" s="433">
        <v>0</v>
      </c>
      <c r="F12" s="434">
        <v>0</v>
      </c>
      <c r="G12" s="412"/>
      <c r="H12" s="412"/>
    </row>
    <row r="13" spans="1:10">
      <c r="A13" s="425" t="s">
        <v>4</v>
      </c>
      <c r="B13" s="431">
        <v>2.6</v>
      </c>
      <c r="C13" s="431">
        <v>2.6</v>
      </c>
      <c r="D13" s="432"/>
      <c r="E13" s="433">
        <v>0</v>
      </c>
      <c r="F13" s="434">
        <v>0</v>
      </c>
      <c r="G13" s="412"/>
      <c r="H13" s="412"/>
    </row>
    <row r="14" spans="1:10">
      <c r="A14" s="425" t="s">
        <v>5</v>
      </c>
      <c r="B14" s="431">
        <v>2.64</v>
      </c>
      <c r="C14" s="431">
        <v>2.64</v>
      </c>
      <c r="D14" s="432"/>
      <c r="E14" s="433">
        <v>0</v>
      </c>
      <c r="F14" s="434">
        <v>0</v>
      </c>
      <c r="G14" s="412"/>
      <c r="H14" s="412"/>
    </row>
    <row r="15" spans="1:10">
      <c r="A15" s="435" t="s">
        <v>6</v>
      </c>
      <c r="B15" s="436">
        <v>11.62</v>
      </c>
      <c r="C15" s="436">
        <v>11.62</v>
      </c>
      <c r="D15" s="437"/>
      <c r="E15" s="438">
        <v>0</v>
      </c>
      <c r="F15" s="439">
        <v>0</v>
      </c>
      <c r="G15" s="412"/>
      <c r="H15" s="412"/>
    </row>
    <row r="16" spans="1:10">
      <c r="A16" s="424" t="s">
        <v>151</v>
      </c>
      <c r="B16" s="440">
        <f t="shared" ref="B16:C16" si="0">SUM(B9:B15)</f>
        <v>31.42</v>
      </c>
      <c r="C16" s="440">
        <f t="shared" si="0"/>
        <v>31.42</v>
      </c>
      <c r="D16" s="441"/>
      <c r="E16" s="442">
        <f>SUM(E9:E15)</f>
        <v>10.210000000000001</v>
      </c>
      <c r="F16" s="443">
        <f>SUM(F9:F15)</f>
        <v>10.210000000000001</v>
      </c>
      <c r="G16" s="417"/>
      <c r="H16" s="417"/>
    </row>
    <row r="17" spans="1:8" ht="3.95" customHeight="1">
      <c r="A17" s="444"/>
      <c r="B17" s="444"/>
      <c r="C17" s="444"/>
      <c r="D17" s="445"/>
      <c r="E17" s="444"/>
      <c r="F17" s="446"/>
      <c r="G17" s="447"/>
      <c r="H17" s="448"/>
    </row>
    <row r="18" spans="1:8">
      <c r="A18" s="424" t="s">
        <v>171</v>
      </c>
      <c r="B18" s="449"/>
      <c r="C18" s="449"/>
      <c r="D18" s="445"/>
      <c r="E18" s="450">
        <v>6.15</v>
      </c>
      <c r="F18" s="451"/>
      <c r="G18" s="447"/>
      <c r="H18" s="447"/>
    </row>
    <row r="19" spans="1:8" ht="3.95" customHeight="1">
      <c r="A19" s="444"/>
      <c r="B19" s="444"/>
      <c r="C19" s="444"/>
      <c r="D19" s="445"/>
      <c r="E19" s="444"/>
      <c r="F19" s="446"/>
      <c r="G19" s="447"/>
      <c r="H19" s="448"/>
    </row>
    <row r="20" spans="1:8">
      <c r="A20" s="424" t="s">
        <v>12</v>
      </c>
      <c r="B20" s="449"/>
      <c r="C20" s="449"/>
      <c r="D20" s="452"/>
      <c r="E20" s="453"/>
      <c r="F20" s="454"/>
      <c r="G20" s="455"/>
      <c r="H20" s="412"/>
    </row>
    <row r="21" spans="1:8">
      <c r="A21" s="425" t="s">
        <v>152</v>
      </c>
      <c r="B21" s="431">
        <v>0</v>
      </c>
      <c r="C21" s="456">
        <v>0.1</v>
      </c>
      <c r="D21" s="432"/>
      <c r="E21" s="433">
        <v>0</v>
      </c>
      <c r="F21" s="434">
        <v>0</v>
      </c>
      <c r="G21" s="412"/>
      <c r="H21" s="412"/>
    </row>
    <row r="22" spans="1:8">
      <c r="A22" s="425" t="s">
        <v>9</v>
      </c>
      <c r="B22" s="432">
        <v>0.02</v>
      </c>
      <c r="C22" s="432">
        <v>0.02</v>
      </c>
      <c r="D22" s="432"/>
      <c r="E22" s="433">
        <v>0</v>
      </c>
      <c r="F22" s="434">
        <v>0</v>
      </c>
      <c r="G22" s="412"/>
      <c r="H22" s="412"/>
    </row>
    <row r="23" spans="1:8">
      <c r="A23" s="425" t="s">
        <v>8</v>
      </c>
      <c r="B23" s="431">
        <v>0</v>
      </c>
      <c r="C23" s="431">
        <v>0</v>
      </c>
      <c r="D23" s="432"/>
      <c r="E23" s="433">
        <v>0</v>
      </c>
      <c r="F23" s="434">
        <v>0</v>
      </c>
      <c r="G23" s="412"/>
      <c r="H23" s="412"/>
    </row>
    <row r="24" spans="1:8">
      <c r="A24" s="425" t="s">
        <v>153</v>
      </c>
      <c r="B24" s="431">
        <v>0.01</v>
      </c>
      <c r="C24" s="431">
        <v>0.01</v>
      </c>
      <c r="D24" s="432"/>
      <c r="E24" s="433">
        <v>0.01</v>
      </c>
      <c r="F24" s="434">
        <v>0.01</v>
      </c>
      <c r="G24" s="412"/>
      <c r="H24" s="412"/>
    </row>
    <row r="25" spans="1:8">
      <c r="A25" s="457" t="s">
        <v>13</v>
      </c>
      <c r="B25" s="437">
        <v>0</v>
      </c>
      <c r="C25" s="437">
        <v>0</v>
      </c>
      <c r="D25" s="437"/>
      <c r="E25" s="438">
        <v>0</v>
      </c>
      <c r="F25" s="439">
        <v>0</v>
      </c>
      <c r="G25" s="412"/>
      <c r="H25" s="412"/>
    </row>
    <row r="26" spans="1:8">
      <c r="A26" s="424" t="s">
        <v>154</v>
      </c>
      <c r="B26" s="440">
        <f t="shared" ref="B26:C26" si="1">SUM(B21:B25)</f>
        <v>0.03</v>
      </c>
      <c r="C26" s="458">
        <f t="shared" si="1"/>
        <v>0.13</v>
      </c>
      <c r="D26" s="441"/>
      <c r="E26" s="442">
        <f t="shared" ref="E26:F26" si="2">SUM(E21:E25)</f>
        <v>0.01</v>
      </c>
      <c r="F26" s="443">
        <f t="shared" si="2"/>
        <v>0.01</v>
      </c>
      <c r="G26" s="417"/>
      <c r="H26" s="417"/>
    </row>
    <row r="27" spans="1:8" ht="3.95" customHeight="1">
      <c r="A27" s="424"/>
      <c r="B27" s="440"/>
      <c r="C27" s="440"/>
      <c r="D27" s="441"/>
      <c r="E27" s="442"/>
      <c r="F27" s="443"/>
      <c r="G27" s="417"/>
      <c r="H27" s="417"/>
    </row>
    <row r="28" spans="1:8">
      <c r="A28" s="424" t="s">
        <v>16</v>
      </c>
      <c r="B28" s="449"/>
      <c r="C28" s="449"/>
      <c r="D28" s="459"/>
      <c r="E28" s="453"/>
      <c r="F28" s="454"/>
      <c r="G28" s="460"/>
      <c r="H28" s="460"/>
    </row>
    <row r="29" spans="1:8">
      <c r="A29" s="425" t="s">
        <v>191</v>
      </c>
      <c r="B29" s="431">
        <v>4.9000000000000004</v>
      </c>
      <c r="C29" s="431">
        <v>4.9000000000000004</v>
      </c>
      <c r="D29" s="432"/>
      <c r="E29" s="433">
        <v>4.5</v>
      </c>
      <c r="F29" s="434">
        <v>4.5</v>
      </c>
      <c r="G29" s="412"/>
      <c r="H29" s="412"/>
    </row>
    <row r="30" spans="1:8">
      <c r="A30" s="425" t="s">
        <v>156</v>
      </c>
      <c r="B30" s="431">
        <f>0.2426*B29</f>
        <v>1.1887400000000001</v>
      </c>
      <c r="C30" s="431">
        <f>0.2426*C29</f>
        <v>1.1887400000000001</v>
      </c>
      <c r="D30" s="432"/>
      <c r="E30" s="433">
        <v>1.0900000000000001</v>
      </c>
      <c r="F30" s="434">
        <v>1.0900000000000001</v>
      </c>
      <c r="G30" s="412"/>
      <c r="H30" s="412"/>
    </row>
    <row r="31" spans="1:8">
      <c r="A31" s="425" t="s">
        <v>192</v>
      </c>
      <c r="B31" s="432">
        <v>7.17</v>
      </c>
      <c r="C31" s="461">
        <v>7.09</v>
      </c>
      <c r="D31" s="432"/>
      <c r="E31" s="433">
        <v>0</v>
      </c>
      <c r="F31" s="434">
        <v>0</v>
      </c>
      <c r="G31" s="412"/>
      <c r="H31" s="412"/>
    </row>
    <row r="32" spans="1:8">
      <c r="A32" s="435" t="s">
        <v>113</v>
      </c>
      <c r="B32" s="436">
        <f>0.2426*B31</f>
        <v>1.7394420000000002</v>
      </c>
      <c r="C32" s="462">
        <f>0.2426*C31</f>
        <v>1.7200340000000001</v>
      </c>
      <c r="D32" s="437"/>
      <c r="E32" s="438">
        <v>0</v>
      </c>
      <c r="F32" s="439">
        <v>0</v>
      </c>
      <c r="G32" s="412"/>
      <c r="H32" s="412"/>
    </row>
    <row r="33" spans="1:8">
      <c r="A33" s="424" t="s">
        <v>157</v>
      </c>
      <c r="B33" s="440">
        <f t="shared" ref="B33:C33" si="3">SUM(B29:B32)</f>
        <v>14.998182</v>
      </c>
      <c r="C33" s="458">
        <f t="shared" si="3"/>
        <v>14.898774000000001</v>
      </c>
      <c r="D33" s="441"/>
      <c r="E33" s="442">
        <f t="shared" ref="E33:F33" si="4">SUM(E29:E32)</f>
        <v>5.59</v>
      </c>
      <c r="F33" s="443">
        <f t="shared" si="4"/>
        <v>5.59</v>
      </c>
      <c r="G33" s="417"/>
      <c r="H33" s="417"/>
    </row>
    <row r="34" spans="1:8" ht="3.95" customHeight="1">
      <c r="A34" s="424"/>
      <c r="B34" s="440"/>
      <c r="C34" s="440"/>
      <c r="D34" s="441"/>
      <c r="E34" s="442"/>
      <c r="F34" s="443"/>
      <c r="G34" s="417"/>
      <c r="H34" s="417"/>
    </row>
    <row r="35" spans="1:8">
      <c r="A35" s="463" t="s">
        <v>158</v>
      </c>
      <c r="B35" s="440">
        <f>+B26+B33</f>
        <v>15.028181999999999</v>
      </c>
      <c r="C35" s="440">
        <f>+C26+C33</f>
        <v>15.028774000000002</v>
      </c>
      <c r="D35" s="441"/>
      <c r="E35" s="442">
        <f t="shared" ref="E35:F35" si="5">+E26+E33</f>
        <v>5.6</v>
      </c>
      <c r="F35" s="443">
        <f t="shared" si="5"/>
        <v>5.6</v>
      </c>
      <c r="G35" s="417"/>
      <c r="H35" s="417"/>
    </row>
    <row r="36" spans="1:8" ht="3.95" customHeight="1">
      <c r="A36" s="444"/>
      <c r="B36" s="444"/>
      <c r="C36" s="444"/>
      <c r="D36" s="464"/>
      <c r="E36" s="444"/>
      <c r="F36" s="446"/>
      <c r="G36" s="448"/>
      <c r="H36" s="448"/>
    </row>
    <row r="37" spans="1:8">
      <c r="A37" s="424" t="s">
        <v>159</v>
      </c>
      <c r="B37" s="440">
        <f>B16+B26+B33</f>
        <v>46.448182000000003</v>
      </c>
      <c r="C37" s="440">
        <f>C16+C26+C33</f>
        <v>46.448774</v>
      </c>
      <c r="D37" s="441"/>
      <c r="E37" s="442">
        <f>+E16+E26+E33+E18</f>
        <v>21.96</v>
      </c>
      <c r="F37" s="443">
        <f>+F16+F26+F33+F18</f>
        <v>15.81</v>
      </c>
      <c r="G37" s="417"/>
      <c r="H37" s="417"/>
    </row>
    <row r="38" spans="1:8">
      <c r="A38" s="465" t="s">
        <v>213</v>
      </c>
    </row>
    <row r="39" spans="1:8">
      <c r="A39" s="403" t="s">
        <v>176</v>
      </c>
    </row>
    <row r="40" spans="1:8" ht="6" customHeight="1"/>
    <row r="41" spans="1:8">
      <c r="A41" s="465" t="s">
        <v>177</v>
      </c>
      <c r="B41" s="466" t="s">
        <v>214</v>
      </c>
      <c r="C41" s="467">
        <v>45000</v>
      </c>
      <c r="D41" s="466"/>
      <c r="E41" s="467">
        <v>55000</v>
      </c>
    </row>
    <row r="42" spans="1:8">
      <c r="A42" s="424" t="s">
        <v>11</v>
      </c>
    </row>
    <row r="43" spans="1:8">
      <c r="A43" s="425" t="s">
        <v>0</v>
      </c>
      <c r="B43" s="431">
        <v>10.210000000000001</v>
      </c>
      <c r="C43" s="431">
        <v>10.210000000000001</v>
      </c>
      <c r="D43" s="431"/>
      <c r="E43" s="431">
        <v>10.210000000000001</v>
      </c>
    </row>
    <row r="44" spans="1:8">
      <c r="A44" s="425" t="s">
        <v>1</v>
      </c>
      <c r="B44" s="431">
        <v>0.6</v>
      </c>
      <c r="C44" s="431">
        <v>0.6</v>
      </c>
      <c r="D44" s="431"/>
      <c r="E44" s="431">
        <v>0.6</v>
      </c>
    </row>
    <row r="45" spans="1:8">
      <c r="A45" s="425" t="s">
        <v>2</v>
      </c>
      <c r="B45" s="431">
        <v>3.55</v>
      </c>
      <c r="C45" s="431">
        <v>3.55</v>
      </c>
      <c r="D45" s="431"/>
      <c r="E45" s="431">
        <v>3.55</v>
      </c>
    </row>
    <row r="46" spans="1:8">
      <c r="A46" s="425" t="s">
        <v>3</v>
      </c>
      <c r="B46" s="431">
        <v>0.2</v>
      </c>
      <c r="C46" s="431">
        <v>0.2</v>
      </c>
      <c r="D46" s="431"/>
      <c r="E46" s="431">
        <v>0.2</v>
      </c>
    </row>
    <row r="47" spans="1:8">
      <c r="A47" s="425" t="s">
        <v>4</v>
      </c>
      <c r="B47" s="431">
        <v>2.6</v>
      </c>
      <c r="C47" s="431">
        <v>2.6</v>
      </c>
      <c r="D47" s="431"/>
      <c r="E47" s="431">
        <v>2.6</v>
      </c>
    </row>
    <row r="48" spans="1:8">
      <c r="A48" s="425" t="s">
        <v>5</v>
      </c>
      <c r="B48" s="431">
        <v>2.64</v>
      </c>
      <c r="C48" s="431">
        <v>2.64</v>
      </c>
      <c r="D48" s="456"/>
      <c r="E48" s="431">
        <v>2.64</v>
      </c>
    </row>
    <row r="49" spans="1:5">
      <c r="A49" s="435" t="s">
        <v>6</v>
      </c>
      <c r="B49" s="436">
        <v>11.62</v>
      </c>
      <c r="C49" s="436">
        <v>11.62</v>
      </c>
      <c r="D49" s="436"/>
      <c r="E49" s="436">
        <v>11.62</v>
      </c>
    </row>
    <row r="50" spans="1:5">
      <c r="A50" s="424" t="s">
        <v>151</v>
      </c>
      <c r="B50" s="440">
        <f>SUM(B43:B49)</f>
        <v>31.42</v>
      </c>
      <c r="C50" s="440">
        <f t="shared" ref="C50" si="6">SUM(C43:C49)</f>
        <v>31.42</v>
      </c>
      <c r="D50" s="440"/>
      <c r="E50" s="440">
        <f>SUM(E43:E49)</f>
        <v>31.42</v>
      </c>
    </row>
    <row r="51" spans="1:5">
      <c r="A51" s="424" t="s">
        <v>12</v>
      </c>
      <c r="B51" s="432"/>
      <c r="C51" s="432"/>
      <c r="D51" s="432"/>
      <c r="E51" s="432"/>
    </row>
    <row r="52" spans="1:5">
      <c r="A52" s="425" t="s">
        <v>152</v>
      </c>
      <c r="B52" s="461">
        <v>0.1</v>
      </c>
      <c r="C52" s="461">
        <v>0.1</v>
      </c>
      <c r="D52" s="432"/>
      <c r="E52" s="461">
        <v>0.1</v>
      </c>
    </row>
    <row r="53" spans="1:5">
      <c r="A53" s="425" t="s">
        <v>9</v>
      </c>
      <c r="B53" s="432">
        <v>0.02</v>
      </c>
      <c r="C53" s="432">
        <v>0.02</v>
      </c>
      <c r="D53" s="432"/>
      <c r="E53" s="432">
        <v>0.02</v>
      </c>
    </row>
    <row r="54" spans="1:5">
      <c r="A54" s="425" t="s">
        <v>8</v>
      </c>
      <c r="B54" s="432">
        <v>0</v>
      </c>
      <c r="C54" s="432">
        <v>0</v>
      </c>
      <c r="D54" s="432"/>
      <c r="E54" s="432">
        <v>0</v>
      </c>
    </row>
    <row r="55" spans="1:5">
      <c r="A55" s="425" t="s">
        <v>153</v>
      </c>
      <c r="B55" s="432">
        <v>0.01</v>
      </c>
      <c r="C55" s="432">
        <v>0.01</v>
      </c>
      <c r="D55" s="432"/>
      <c r="E55" s="432">
        <v>0.01</v>
      </c>
    </row>
    <row r="56" spans="1:5">
      <c r="A56" s="457" t="s">
        <v>13</v>
      </c>
      <c r="B56" s="437">
        <v>0</v>
      </c>
      <c r="C56" s="437">
        <v>0</v>
      </c>
      <c r="D56" s="437"/>
      <c r="E56" s="437">
        <v>0</v>
      </c>
    </row>
    <row r="57" spans="1:5">
      <c r="A57" s="424" t="s">
        <v>154</v>
      </c>
      <c r="B57" s="441">
        <f>SUM(B52:B56)</f>
        <v>0.13</v>
      </c>
      <c r="C57" s="441">
        <f t="shared" ref="C57" si="7">SUM(C52:C56)</f>
        <v>0.13</v>
      </c>
      <c r="D57" s="441"/>
      <c r="E57" s="441">
        <f>SUM(E52:E56)</f>
        <v>0.13</v>
      </c>
    </row>
    <row r="58" spans="1:5">
      <c r="A58" s="424" t="s">
        <v>16</v>
      </c>
      <c r="B58" s="459"/>
      <c r="C58" s="459"/>
      <c r="D58" s="459"/>
      <c r="E58" s="459"/>
    </row>
    <row r="59" spans="1:5">
      <c r="A59" s="425" t="s">
        <v>202</v>
      </c>
      <c r="B59" s="431">
        <v>4.5</v>
      </c>
      <c r="C59" s="431">
        <v>4.5</v>
      </c>
      <c r="D59" s="432"/>
      <c r="E59" s="431">
        <v>4.5</v>
      </c>
    </row>
    <row r="60" spans="1:5">
      <c r="A60" s="425" t="s">
        <v>156</v>
      </c>
      <c r="B60" s="431">
        <f>0.2426*B59</f>
        <v>1.0917000000000001</v>
      </c>
      <c r="C60" s="431">
        <f>0.2426*C59</f>
        <v>1.0917000000000001</v>
      </c>
      <c r="D60" s="432"/>
      <c r="E60" s="431">
        <f>0.2426*E59</f>
        <v>1.0917000000000001</v>
      </c>
    </row>
    <row r="61" spans="1:5">
      <c r="A61" s="468" t="s">
        <v>194</v>
      </c>
      <c r="B61" s="469">
        <v>0</v>
      </c>
      <c r="C61" s="469">
        <f>((C41-B71)*0.3/C41)*100</f>
        <v>2.166666666666667</v>
      </c>
      <c r="D61" s="469"/>
      <c r="E61" s="469">
        <f>((E41-B71)*0.3/E41)*100</f>
        <v>7.2272727272727266</v>
      </c>
    </row>
    <row r="62" spans="1:5">
      <c r="A62" s="470" t="s">
        <v>113</v>
      </c>
      <c r="B62" s="471">
        <f>0.2426*B61</f>
        <v>0</v>
      </c>
      <c r="C62" s="471">
        <f>0.2426*C61</f>
        <v>0.5256333333333334</v>
      </c>
      <c r="D62" s="471"/>
      <c r="E62" s="471">
        <f>0.2426*E61</f>
        <v>1.7533363636363635</v>
      </c>
    </row>
    <row r="63" spans="1:5">
      <c r="A63" s="424" t="s">
        <v>157</v>
      </c>
      <c r="B63" s="441">
        <f>SUM(B59:B62)</f>
        <v>5.5917000000000003</v>
      </c>
      <c r="C63" s="441">
        <f t="shared" ref="C63" si="8">SUM(C59:C62)</f>
        <v>8.2840000000000007</v>
      </c>
      <c r="D63" s="441"/>
      <c r="E63" s="441">
        <f>SUM(E59:E62)</f>
        <v>14.572309090909089</v>
      </c>
    </row>
    <row r="64" spans="1:5">
      <c r="A64" s="463" t="s">
        <v>158</v>
      </c>
      <c r="B64" s="441">
        <f>+B57+B63</f>
        <v>5.7217000000000002</v>
      </c>
      <c r="C64" s="441">
        <f t="shared" ref="C64" si="9">+C57+C63</f>
        <v>8.4140000000000015</v>
      </c>
      <c r="D64" s="441"/>
      <c r="E64" s="441">
        <f>+E57+E63</f>
        <v>14.70230909090909</v>
      </c>
    </row>
    <row r="65" spans="1:5" ht="6" customHeight="1">
      <c r="A65" s="463"/>
      <c r="B65" s="441"/>
      <c r="C65" s="441"/>
      <c r="D65" s="441"/>
      <c r="E65" s="441"/>
    </row>
    <row r="66" spans="1:5">
      <c r="A66" s="424" t="s">
        <v>159</v>
      </c>
      <c r="B66" s="441">
        <f>+B50+B57+B63</f>
        <v>37.1417</v>
      </c>
      <c r="C66" s="441">
        <f>+C50+C57+C63</f>
        <v>39.834000000000003</v>
      </c>
      <c r="D66" s="441"/>
      <c r="E66" s="441">
        <f>+E50+E57+E63</f>
        <v>46.122309090909091</v>
      </c>
    </row>
    <row r="67" spans="1:5" ht="6" customHeight="1"/>
    <row r="68" spans="1:5">
      <c r="A68" s="472" t="s">
        <v>179</v>
      </c>
      <c r="B68" s="473"/>
    </row>
    <row r="69" spans="1:5">
      <c r="A69" s="473" t="s">
        <v>215</v>
      </c>
      <c r="B69" s="474">
        <v>66800</v>
      </c>
    </row>
    <row r="70" spans="1:5">
      <c r="A70" s="473" t="s">
        <v>181</v>
      </c>
      <c r="B70" s="474">
        <f>7.5*B69</f>
        <v>501000</v>
      </c>
    </row>
    <row r="71" spans="1:5">
      <c r="A71" s="473" t="s">
        <v>204</v>
      </c>
      <c r="B71" s="474">
        <f>B70/12</f>
        <v>41750</v>
      </c>
    </row>
    <row r="72" spans="1:5" ht="6" customHeight="1">
      <c r="A72" s="473"/>
      <c r="B72" s="475"/>
    </row>
    <row r="73" spans="1:5">
      <c r="A73" s="472" t="s">
        <v>183</v>
      </c>
      <c r="B73" s="475"/>
    </row>
    <row r="74" spans="1:5">
      <c r="A74" s="473" t="s">
        <v>184</v>
      </c>
      <c r="B74" s="473"/>
    </row>
  </sheetData>
  <mergeCells count="1">
    <mergeCell ref="H5:I5"/>
  </mergeCells>
  <pageMargins left="0.39370078740157483" right="0.39370078740157483" top="0.59055118110236227" bottom="0.59055118110236227" header="0.31496062992125984" footer="0.31496062992125984"/>
  <pageSetup paperSize="9" orientation="landscape" r:id="rId1"/>
  <headerFooter>
    <oddHeader>&amp;C2019-12-18&amp;R&amp;A</oddHeader>
    <oddFooter>&amp;L&amp;9&amp;F&amp;C&amp;9&amp;P (&amp;N)&amp;R&amp;9Robert Heed</oddFooter>
  </headerFooter>
  <rowBreaks count="1" manualBreakCount="1">
    <brk id="37" max="16383" man="1"/>
  </row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J72"/>
  <sheetViews>
    <sheetView view="pageLayout" zoomScale="120" zoomScaleNormal="130" zoomScalePageLayoutView="120" workbookViewId="0">
      <selection activeCell="A2" sqref="A2"/>
    </sheetView>
  </sheetViews>
  <sheetFormatPr defaultColWidth="9.140625" defaultRowHeight="15"/>
  <cols>
    <col min="1" max="1" width="38.7109375" style="481" customWidth="1"/>
    <col min="2" max="3" width="14.5703125" style="481" customWidth="1"/>
    <col min="4" max="4" width="2.7109375" style="481" customWidth="1"/>
    <col min="5" max="5" width="14.5703125" style="481" customWidth="1"/>
    <col min="6" max="6" width="14.42578125" style="481" customWidth="1"/>
    <col min="7" max="7" width="2.7109375" style="481" customWidth="1"/>
    <col min="8" max="9" width="17.5703125" style="481" customWidth="1"/>
    <col min="10" max="10" width="15.7109375" style="481" customWidth="1"/>
    <col min="11" max="16384" width="9.140625" style="481"/>
  </cols>
  <sheetData>
    <row r="1" spans="1:10">
      <c r="A1" s="476" t="s">
        <v>216</v>
      </c>
      <c r="B1" s="477"/>
      <c r="C1" s="478"/>
      <c r="D1" s="478"/>
      <c r="E1" s="478"/>
      <c r="F1" s="478"/>
      <c r="G1" s="478"/>
      <c r="H1" s="479"/>
      <c r="I1" s="479"/>
      <c r="J1" s="480"/>
    </row>
    <row r="2" spans="1:10" ht="3.95" customHeight="1">
      <c r="A2" s="476"/>
      <c r="B2" s="477"/>
      <c r="C2" s="478"/>
      <c r="D2" s="478"/>
      <c r="E2" s="478"/>
      <c r="F2" s="478"/>
      <c r="G2" s="478"/>
      <c r="H2" s="479"/>
      <c r="I2" s="479"/>
      <c r="J2" s="480"/>
    </row>
    <row r="3" spans="1:10">
      <c r="A3" s="482" t="s">
        <v>165</v>
      </c>
      <c r="B3" s="477"/>
      <c r="C3" s="478"/>
      <c r="D3" s="478"/>
      <c r="E3" s="478"/>
      <c r="F3" s="478"/>
      <c r="G3" s="478"/>
      <c r="H3" s="479"/>
      <c r="I3" s="479"/>
      <c r="J3" s="480"/>
    </row>
    <row r="4" spans="1:10" ht="3.95" customHeight="1">
      <c r="A4" s="483"/>
      <c r="B4" s="477"/>
      <c r="C4" s="478"/>
      <c r="D4" s="478"/>
      <c r="E4" s="484"/>
      <c r="F4" s="478"/>
      <c r="G4" s="478"/>
      <c r="H4" s="479"/>
      <c r="I4" s="479"/>
      <c r="J4" s="480"/>
    </row>
    <row r="5" spans="1:10" ht="45">
      <c r="A5" s="485" t="s">
        <v>206</v>
      </c>
      <c r="B5" s="486" t="s">
        <v>207</v>
      </c>
      <c r="C5" s="486" t="s">
        <v>217</v>
      </c>
      <c r="D5" s="487"/>
      <c r="E5" s="488" t="s">
        <v>218</v>
      </c>
      <c r="F5" s="489" t="s">
        <v>219</v>
      </c>
      <c r="G5" s="490"/>
      <c r="H5" s="547"/>
      <c r="I5" s="547"/>
    </row>
    <row r="6" spans="1:10">
      <c r="A6" s="491"/>
      <c r="B6" s="492">
        <v>43817</v>
      </c>
      <c r="C6" s="492">
        <v>44180</v>
      </c>
      <c r="D6" s="487"/>
      <c r="E6" s="493" t="s">
        <v>220</v>
      </c>
      <c r="F6" s="493" t="s">
        <v>221</v>
      </c>
      <c r="G6" s="490"/>
      <c r="H6" s="494"/>
    </row>
    <row r="7" spans="1:10">
      <c r="A7" s="491"/>
      <c r="B7" s="495" t="s">
        <v>71</v>
      </c>
      <c r="C7" s="495" t="s">
        <v>71</v>
      </c>
      <c r="D7" s="496"/>
      <c r="E7" s="497" t="s">
        <v>222</v>
      </c>
      <c r="F7" s="497" t="s">
        <v>223</v>
      </c>
      <c r="G7" s="498"/>
      <c r="H7" s="499"/>
    </row>
    <row r="8" spans="1:10">
      <c r="A8" s="500" t="s">
        <v>11</v>
      </c>
      <c r="B8" s="501"/>
      <c r="C8" s="501"/>
      <c r="D8" s="502"/>
      <c r="E8" s="503"/>
      <c r="F8" s="503"/>
      <c r="G8" s="504"/>
      <c r="H8" s="505"/>
    </row>
    <row r="9" spans="1:10">
      <c r="A9" s="501" t="s">
        <v>0</v>
      </c>
      <c r="B9" s="506">
        <v>10.210000000000001</v>
      </c>
      <c r="C9" s="506">
        <v>10.210000000000001</v>
      </c>
      <c r="D9" s="507"/>
      <c r="E9" s="508">
        <v>10.210000000000001</v>
      </c>
      <c r="F9" s="508">
        <v>10.210000000000001</v>
      </c>
      <c r="G9" s="490"/>
      <c r="H9" s="490"/>
    </row>
    <row r="10" spans="1:10">
      <c r="A10" s="501" t="s">
        <v>1</v>
      </c>
      <c r="B10" s="506">
        <v>0.6</v>
      </c>
      <c r="C10" s="506">
        <v>0.6</v>
      </c>
      <c r="D10" s="507"/>
      <c r="E10" s="508">
        <v>0</v>
      </c>
      <c r="F10" s="508">
        <v>0.27</v>
      </c>
      <c r="G10" s="490"/>
      <c r="H10" s="490"/>
    </row>
    <row r="11" spans="1:10">
      <c r="A11" s="501" t="s">
        <v>2</v>
      </c>
      <c r="B11" s="506">
        <v>3.55</v>
      </c>
      <c r="C11" s="506">
        <v>3.55</v>
      </c>
      <c r="D11" s="507"/>
      <c r="E11" s="508">
        <v>0</v>
      </c>
      <c r="F11" s="508">
        <v>1.59</v>
      </c>
      <c r="G11" s="490"/>
      <c r="H11" s="490"/>
    </row>
    <row r="12" spans="1:10">
      <c r="A12" s="501" t="s">
        <v>3</v>
      </c>
      <c r="B12" s="506">
        <v>0.2</v>
      </c>
      <c r="C12" s="506">
        <v>0.2</v>
      </c>
      <c r="D12" s="507"/>
      <c r="E12" s="508">
        <v>0</v>
      </c>
      <c r="F12" s="508">
        <v>0.09</v>
      </c>
      <c r="G12" s="490"/>
      <c r="H12" s="490"/>
    </row>
    <row r="13" spans="1:10">
      <c r="A13" s="501" t="s">
        <v>4</v>
      </c>
      <c r="B13" s="506">
        <v>2.6</v>
      </c>
      <c r="C13" s="506">
        <v>2.6</v>
      </c>
      <c r="D13" s="507"/>
      <c r="E13" s="508">
        <v>0</v>
      </c>
      <c r="F13" s="508">
        <v>1.17</v>
      </c>
      <c r="G13" s="490"/>
      <c r="H13" s="490"/>
    </row>
    <row r="14" spans="1:10">
      <c r="A14" s="501" t="s">
        <v>5</v>
      </c>
      <c r="B14" s="506">
        <v>2.64</v>
      </c>
      <c r="C14" s="506">
        <v>2.64</v>
      </c>
      <c r="D14" s="507"/>
      <c r="E14" s="508">
        <v>0</v>
      </c>
      <c r="F14" s="508">
        <v>1.18</v>
      </c>
      <c r="G14" s="490"/>
      <c r="H14" s="490"/>
    </row>
    <row r="15" spans="1:10">
      <c r="A15" s="509" t="s">
        <v>6</v>
      </c>
      <c r="B15" s="510">
        <v>11.62</v>
      </c>
      <c r="C15" s="510">
        <v>11.62</v>
      </c>
      <c r="D15" s="511"/>
      <c r="E15" s="512">
        <v>0</v>
      </c>
      <c r="F15" s="512">
        <v>5.22</v>
      </c>
      <c r="G15" s="490"/>
      <c r="H15" s="490"/>
    </row>
    <row r="16" spans="1:10">
      <c r="A16" s="500" t="s">
        <v>151</v>
      </c>
      <c r="B16" s="513">
        <f t="shared" ref="B16:C16" si="0">SUM(B9:B15)</f>
        <v>31.42</v>
      </c>
      <c r="C16" s="513">
        <f t="shared" si="0"/>
        <v>31.42</v>
      </c>
      <c r="D16" s="514"/>
      <c r="E16" s="515">
        <f>SUM(E9:E15)</f>
        <v>10.210000000000001</v>
      </c>
      <c r="F16" s="515">
        <f>SUM(F9:F15)</f>
        <v>19.73</v>
      </c>
      <c r="G16" s="494"/>
      <c r="H16" s="494"/>
    </row>
    <row r="17" spans="1:8" ht="3.95" customHeight="1">
      <c r="A17" s="516"/>
      <c r="B17" s="516"/>
      <c r="C17" s="516"/>
      <c r="D17" s="517"/>
      <c r="E17" s="518"/>
      <c r="F17" s="519"/>
      <c r="G17" s="520"/>
      <c r="H17" s="521"/>
    </row>
    <row r="18" spans="1:8">
      <c r="A18" s="500" t="s">
        <v>12</v>
      </c>
      <c r="B18" s="522"/>
      <c r="C18" s="522"/>
      <c r="D18" s="523"/>
      <c r="E18" s="524"/>
      <c r="F18" s="524"/>
      <c r="G18" s="525"/>
      <c r="H18" s="490"/>
    </row>
    <row r="19" spans="1:8">
      <c r="A19" s="501" t="s">
        <v>224</v>
      </c>
      <c r="B19" s="506">
        <v>0.1</v>
      </c>
      <c r="C19" s="506">
        <v>0.1</v>
      </c>
      <c r="D19" s="507"/>
      <c r="E19" s="508">
        <v>0</v>
      </c>
      <c r="F19" s="508">
        <v>0.1</v>
      </c>
      <c r="G19" s="490"/>
      <c r="H19" s="490"/>
    </row>
    <row r="20" spans="1:8">
      <c r="A20" s="501" t="s">
        <v>9</v>
      </c>
      <c r="B20" s="507">
        <v>0.02</v>
      </c>
      <c r="C20" s="507">
        <v>0.02</v>
      </c>
      <c r="D20" s="507"/>
      <c r="E20" s="508">
        <v>0</v>
      </c>
      <c r="F20" s="508">
        <v>0.02</v>
      </c>
      <c r="G20" s="490"/>
      <c r="H20" s="490"/>
    </row>
    <row r="21" spans="1:8">
      <c r="A21" s="501" t="s">
        <v>8</v>
      </c>
      <c r="B21" s="506">
        <v>0</v>
      </c>
      <c r="C21" s="506">
        <v>0</v>
      </c>
      <c r="D21" s="507"/>
      <c r="E21" s="508">
        <v>0</v>
      </c>
      <c r="F21" s="508">
        <v>0</v>
      </c>
      <c r="G21" s="490"/>
      <c r="H21" s="490"/>
    </row>
    <row r="22" spans="1:8">
      <c r="A22" s="501" t="s">
        <v>153</v>
      </c>
      <c r="B22" s="506">
        <v>0.01</v>
      </c>
      <c r="C22" s="506">
        <v>0.01</v>
      </c>
      <c r="D22" s="507"/>
      <c r="E22" s="508">
        <v>0.01</v>
      </c>
      <c r="F22" s="508">
        <v>0.01</v>
      </c>
      <c r="G22" s="490"/>
      <c r="H22" s="490"/>
    </row>
    <row r="23" spans="1:8">
      <c r="A23" s="526" t="s">
        <v>13</v>
      </c>
      <c r="B23" s="511">
        <v>0</v>
      </c>
      <c r="C23" s="511">
        <v>0</v>
      </c>
      <c r="D23" s="511"/>
      <c r="E23" s="512">
        <v>0</v>
      </c>
      <c r="F23" s="512">
        <v>0</v>
      </c>
      <c r="G23" s="490"/>
      <c r="H23" s="490"/>
    </row>
    <row r="24" spans="1:8">
      <c r="A24" s="500" t="s">
        <v>154</v>
      </c>
      <c r="B24" s="513">
        <f t="shared" ref="B24:C24" si="1">SUM(B19:B23)</f>
        <v>0.13</v>
      </c>
      <c r="C24" s="513">
        <f t="shared" si="1"/>
        <v>0.13</v>
      </c>
      <c r="D24" s="514"/>
      <c r="E24" s="515">
        <f t="shared" ref="E24:F24" si="2">SUM(E19:E23)</f>
        <v>0.01</v>
      </c>
      <c r="F24" s="515">
        <f t="shared" si="2"/>
        <v>0.13</v>
      </c>
      <c r="G24" s="494"/>
      <c r="H24" s="494"/>
    </row>
    <row r="25" spans="1:8" ht="3.95" customHeight="1">
      <c r="A25" s="500"/>
      <c r="B25" s="513"/>
      <c r="C25" s="513"/>
      <c r="D25" s="514"/>
      <c r="E25" s="515"/>
      <c r="F25" s="515"/>
      <c r="G25" s="494"/>
      <c r="H25" s="494"/>
    </row>
    <row r="26" spans="1:8">
      <c r="A26" s="500" t="s">
        <v>16</v>
      </c>
      <c r="B26" s="522"/>
      <c r="C26" s="522"/>
      <c r="D26" s="527"/>
      <c r="E26" s="524"/>
      <c r="F26" s="524"/>
      <c r="G26" s="528"/>
      <c r="H26" s="528"/>
    </row>
    <row r="27" spans="1:8">
      <c r="A27" s="501" t="s">
        <v>225</v>
      </c>
      <c r="B27" s="506">
        <v>4.9000000000000004</v>
      </c>
      <c r="C27" s="506">
        <v>4.9000000000000004</v>
      </c>
      <c r="D27" s="507"/>
      <c r="E27" s="508">
        <v>4.5</v>
      </c>
      <c r="F27" s="508">
        <v>4.5</v>
      </c>
      <c r="G27" s="490"/>
      <c r="H27" s="490"/>
    </row>
    <row r="28" spans="1:8">
      <c r="A28" s="501" t="s">
        <v>156</v>
      </c>
      <c r="B28" s="506">
        <f>0.2426*B27</f>
        <v>1.1887400000000001</v>
      </c>
      <c r="C28" s="506">
        <f>0.2426*C27</f>
        <v>1.1887400000000001</v>
      </c>
      <c r="D28" s="507"/>
      <c r="E28" s="508">
        <v>1.0900000000000001</v>
      </c>
      <c r="F28" s="508">
        <f>0.2426*F27</f>
        <v>1.0917000000000001</v>
      </c>
      <c r="G28" s="490"/>
      <c r="H28" s="490"/>
    </row>
    <row r="29" spans="1:8">
      <c r="A29" s="501" t="s">
        <v>192</v>
      </c>
      <c r="B29" s="507">
        <v>7.09</v>
      </c>
      <c r="C29" s="529">
        <v>6.85</v>
      </c>
      <c r="D29" s="507"/>
      <c r="E29" s="508">
        <v>0</v>
      </c>
      <c r="F29" s="508">
        <v>0</v>
      </c>
      <c r="G29" s="490"/>
      <c r="H29" s="490"/>
    </row>
    <row r="30" spans="1:8">
      <c r="A30" s="509" t="s">
        <v>113</v>
      </c>
      <c r="B30" s="510">
        <f>0.2426*B29</f>
        <v>1.7200340000000001</v>
      </c>
      <c r="C30" s="530">
        <f>0.2426*C29</f>
        <v>1.66181</v>
      </c>
      <c r="D30" s="511"/>
      <c r="E30" s="512">
        <v>0</v>
      </c>
      <c r="F30" s="512">
        <f>0.2426*F29</f>
        <v>0</v>
      </c>
      <c r="G30" s="490"/>
      <c r="H30" s="490"/>
    </row>
    <row r="31" spans="1:8">
      <c r="A31" s="500" t="s">
        <v>157</v>
      </c>
      <c r="B31" s="513">
        <f t="shared" ref="B31" si="3">SUM(B27:B30)</f>
        <v>14.898774000000001</v>
      </c>
      <c r="C31" s="531">
        <f t="shared" ref="C31" si="4">SUM(C27:C30)</f>
        <v>14.600549999999998</v>
      </c>
      <c r="D31" s="514"/>
      <c r="E31" s="515">
        <f t="shared" ref="E31:F31" si="5">SUM(E27:E30)</f>
        <v>5.59</v>
      </c>
      <c r="F31" s="515">
        <f t="shared" si="5"/>
        <v>5.5917000000000003</v>
      </c>
      <c r="G31" s="494"/>
      <c r="H31" s="494"/>
    </row>
    <row r="32" spans="1:8" ht="3.95" customHeight="1">
      <c r="A32" s="500"/>
      <c r="B32" s="513"/>
      <c r="C32" s="513"/>
      <c r="D32" s="514"/>
      <c r="E32" s="515"/>
      <c r="F32" s="515"/>
      <c r="G32" s="494"/>
      <c r="H32" s="494"/>
    </row>
    <row r="33" spans="1:8">
      <c r="A33" s="532" t="s">
        <v>158</v>
      </c>
      <c r="B33" s="513">
        <f>+B24+B31</f>
        <v>15.028774000000002</v>
      </c>
      <c r="C33" s="531">
        <f>+C24+C31</f>
        <v>14.730549999999999</v>
      </c>
      <c r="D33" s="514"/>
      <c r="E33" s="515">
        <f t="shared" ref="E33:F33" si="6">+E24+E31</f>
        <v>5.6</v>
      </c>
      <c r="F33" s="515">
        <f t="shared" si="6"/>
        <v>5.7217000000000002</v>
      </c>
      <c r="G33" s="494"/>
      <c r="H33" s="494"/>
    </row>
    <row r="34" spans="1:8" ht="3.95" customHeight="1">
      <c r="A34" s="516"/>
      <c r="B34" s="516"/>
      <c r="C34" s="516"/>
      <c r="D34" s="533"/>
      <c r="E34" s="518"/>
      <c r="F34" s="534"/>
      <c r="G34" s="521"/>
      <c r="H34" s="521"/>
    </row>
    <row r="35" spans="1:8">
      <c r="A35" s="500" t="s">
        <v>159</v>
      </c>
      <c r="B35" s="513">
        <f>B16+B24+B31</f>
        <v>46.448774</v>
      </c>
      <c r="C35" s="531">
        <f>C16+C24+C31</f>
        <v>46.150549999999996</v>
      </c>
      <c r="D35" s="514"/>
      <c r="E35" s="515">
        <f>+E16+E24+E31</f>
        <v>15.81</v>
      </c>
      <c r="F35" s="515">
        <f>+F16+F24+F31</f>
        <v>25.451699999999999</v>
      </c>
      <c r="G35" s="494"/>
      <c r="H35" s="494"/>
    </row>
    <row r="36" spans="1:8">
      <c r="A36" s="535" t="s">
        <v>226</v>
      </c>
    </row>
    <row r="37" spans="1:8">
      <c r="A37" s="481" t="s">
        <v>176</v>
      </c>
    </row>
    <row r="38" spans="1:8" ht="6" customHeight="1"/>
    <row r="39" spans="1:8">
      <c r="A39" s="535" t="s">
        <v>177</v>
      </c>
      <c r="B39" s="536" t="s">
        <v>227</v>
      </c>
      <c r="C39" s="537">
        <v>45000</v>
      </c>
      <c r="D39" s="536"/>
      <c r="E39" s="537">
        <v>55000</v>
      </c>
    </row>
    <row r="40" spans="1:8">
      <c r="A40" s="500" t="s">
        <v>11</v>
      </c>
    </row>
    <row r="41" spans="1:8">
      <c r="A41" s="501" t="s">
        <v>0</v>
      </c>
      <c r="B41" s="506">
        <v>10.210000000000001</v>
      </c>
      <c r="C41" s="506">
        <f>B41</f>
        <v>10.210000000000001</v>
      </c>
      <c r="D41" s="506"/>
      <c r="E41" s="506">
        <f>B41</f>
        <v>10.210000000000001</v>
      </c>
    </row>
    <row r="42" spans="1:8">
      <c r="A42" s="501" t="s">
        <v>1</v>
      </c>
      <c r="B42" s="506">
        <v>0.6</v>
      </c>
      <c r="C42" s="506">
        <f t="shared" ref="C42:C47" si="7">B42</f>
        <v>0.6</v>
      </c>
      <c r="D42" s="506"/>
      <c r="E42" s="506">
        <f t="shared" ref="E42:E47" si="8">B42</f>
        <v>0.6</v>
      </c>
    </row>
    <row r="43" spans="1:8">
      <c r="A43" s="501" t="s">
        <v>2</v>
      </c>
      <c r="B43" s="506">
        <v>3.55</v>
      </c>
      <c r="C43" s="506">
        <f t="shared" si="7"/>
        <v>3.55</v>
      </c>
      <c r="D43" s="506"/>
      <c r="E43" s="506">
        <f t="shared" si="8"/>
        <v>3.55</v>
      </c>
    </row>
    <row r="44" spans="1:8">
      <c r="A44" s="501" t="s">
        <v>3</v>
      </c>
      <c r="B44" s="506">
        <v>0.2</v>
      </c>
      <c r="C44" s="506">
        <f t="shared" si="7"/>
        <v>0.2</v>
      </c>
      <c r="D44" s="506"/>
      <c r="E44" s="506">
        <f t="shared" si="8"/>
        <v>0.2</v>
      </c>
    </row>
    <row r="45" spans="1:8">
      <c r="A45" s="501" t="s">
        <v>4</v>
      </c>
      <c r="B45" s="506">
        <v>2.6</v>
      </c>
      <c r="C45" s="506">
        <f t="shared" si="7"/>
        <v>2.6</v>
      </c>
      <c r="D45" s="506"/>
      <c r="E45" s="506">
        <f t="shared" si="8"/>
        <v>2.6</v>
      </c>
    </row>
    <row r="46" spans="1:8">
      <c r="A46" s="501" t="s">
        <v>5</v>
      </c>
      <c r="B46" s="506">
        <v>2.64</v>
      </c>
      <c r="C46" s="506">
        <f t="shared" si="7"/>
        <v>2.64</v>
      </c>
      <c r="D46" s="506"/>
      <c r="E46" s="506">
        <f t="shared" si="8"/>
        <v>2.64</v>
      </c>
    </row>
    <row r="47" spans="1:8">
      <c r="A47" s="509" t="s">
        <v>6</v>
      </c>
      <c r="B47" s="510">
        <v>11.62</v>
      </c>
      <c r="C47" s="510">
        <f t="shared" si="7"/>
        <v>11.62</v>
      </c>
      <c r="D47" s="510"/>
      <c r="E47" s="510">
        <f t="shared" si="8"/>
        <v>11.62</v>
      </c>
    </row>
    <row r="48" spans="1:8">
      <c r="A48" s="500" t="s">
        <v>151</v>
      </c>
      <c r="B48" s="513">
        <f>SUM(B41:B47)</f>
        <v>31.42</v>
      </c>
      <c r="C48" s="513">
        <f t="shared" ref="C48" si="9">SUM(C41:C47)</f>
        <v>31.42</v>
      </c>
      <c r="D48" s="513"/>
      <c r="E48" s="513">
        <f>SUM(E41:E47)</f>
        <v>31.42</v>
      </c>
    </row>
    <row r="49" spans="1:5">
      <c r="A49" s="500" t="s">
        <v>12</v>
      </c>
      <c r="B49" s="507"/>
      <c r="C49" s="507"/>
      <c r="D49" s="507"/>
      <c r="E49" s="507"/>
    </row>
    <row r="50" spans="1:5">
      <c r="A50" s="501" t="s">
        <v>152</v>
      </c>
      <c r="B50" s="507">
        <v>0.1</v>
      </c>
      <c r="C50" s="507">
        <f>B50</f>
        <v>0.1</v>
      </c>
      <c r="D50" s="507"/>
      <c r="E50" s="507">
        <f>B50</f>
        <v>0.1</v>
      </c>
    </row>
    <row r="51" spans="1:5">
      <c r="A51" s="501" t="s">
        <v>9</v>
      </c>
      <c r="B51" s="507">
        <v>0.02</v>
      </c>
      <c r="C51" s="507">
        <f t="shared" ref="C51:C54" si="10">B51</f>
        <v>0.02</v>
      </c>
      <c r="D51" s="507"/>
      <c r="E51" s="507">
        <f t="shared" ref="E51:E54" si="11">B51</f>
        <v>0.02</v>
      </c>
    </row>
    <row r="52" spans="1:5">
      <c r="A52" s="501" t="s">
        <v>8</v>
      </c>
      <c r="B52" s="507">
        <v>0</v>
      </c>
      <c r="C52" s="507">
        <f t="shared" si="10"/>
        <v>0</v>
      </c>
      <c r="D52" s="507"/>
      <c r="E52" s="507">
        <f t="shared" si="11"/>
        <v>0</v>
      </c>
    </row>
    <row r="53" spans="1:5">
      <c r="A53" s="501" t="s">
        <v>153</v>
      </c>
      <c r="B53" s="507">
        <v>0.01</v>
      </c>
      <c r="C53" s="507">
        <f t="shared" si="10"/>
        <v>0.01</v>
      </c>
      <c r="D53" s="507"/>
      <c r="E53" s="507">
        <f t="shared" si="11"/>
        <v>0.01</v>
      </c>
    </row>
    <row r="54" spans="1:5">
      <c r="A54" s="526" t="s">
        <v>13</v>
      </c>
      <c r="B54" s="511">
        <v>0</v>
      </c>
      <c r="C54" s="511">
        <f t="shared" si="10"/>
        <v>0</v>
      </c>
      <c r="D54" s="511"/>
      <c r="E54" s="511">
        <f t="shared" si="11"/>
        <v>0</v>
      </c>
    </row>
    <row r="55" spans="1:5">
      <c r="A55" s="500" t="s">
        <v>154</v>
      </c>
      <c r="B55" s="514">
        <f>SUM(B50:B54)</f>
        <v>0.13</v>
      </c>
      <c r="C55" s="514">
        <f t="shared" ref="C55" si="12">SUM(C50:C54)</f>
        <v>0.13</v>
      </c>
      <c r="D55" s="514"/>
      <c r="E55" s="514">
        <f>SUM(E50:E54)</f>
        <v>0.13</v>
      </c>
    </row>
    <row r="56" spans="1:5">
      <c r="A56" s="500" t="s">
        <v>16</v>
      </c>
      <c r="B56" s="527"/>
      <c r="C56" s="527"/>
      <c r="D56" s="527"/>
      <c r="E56" s="527"/>
    </row>
    <row r="57" spans="1:5">
      <c r="A57" s="501" t="s">
        <v>202</v>
      </c>
      <c r="B57" s="506">
        <v>4.5</v>
      </c>
      <c r="C57" s="506">
        <f>B57</f>
        <v>4.5</v>
      </c>
      <c r="D57" s="507"/>
      <c r="E57" s="506">
        <f>B57</f>
        <v>4.5</v>
      </c>
    </row>
    <row r="58" spans="1:5">
      <c r="A58" s="501" t="s">
        <v>156</v>
      </c>
      <c r="B58" s="506">
        <f>0.2426*B57</f>
        <v>1.0917000000000001</v>
      </c>
      <c r="C58" s="506">
        <f>0.2426*C57</f>
        <v>1.0917000000000001</v>
      </c>
      <c r="D58" s="507"/>
      <c r="E58" s="506">
        <f>0.2426*E57</f>
        <v>1.0917000000000001</v>
      </c>
    </row>
    <row r="59" spans="1:5">
      <c r="A59" s="538" t="s">
        <v>194</v>
      </c>
      <c r="B59" s="539">
        <v>0</v>
      </c>
      <c r="C59" s="539">
        <f>((C39-B69)*0.3/C39)*100</f>
        <v>1.5833333333333335</v>
      </c>
      <c r="D59" s="539"/>
      <c r="E59" s="539">
        <f>((E39-B69)*0.3/E39)*100</f>
        <v>6.75</v>
      </c>
    </row>
    <row r="60" spans="1:5">
      <c r="A60" s="540" t="s">
        <v>113</v>
      </c>
      <c r="B60" s="541">
        <f>0.2426*B59</f>
        <v>0</v>
      </c>
      <c r="C60" s="541">
        <f>0.2426*C59</f>
        <v>0.38411666666666672</v>
      </c>
      <c r="D60" s="541"/>
      <c r="E60" s="541">
        <f>0.2426*E59</f>
        <v>1.6375500000000001</v>
      </c>
    </row>
    <row r="61" spans="1:5">
      <c r="A61" s="500" t="s">
        <v>157</v>
      </c>
      <c r="B61" s="514">
        <f>SUM(B57:B60)</f>
        <v>5.5917000000000003</v>
      </c>
      <c r="C61" s="514">
        <f t="shared" ref="C61" si="13">SUM(C57:C60)</f>
        <v>7.5591499999999998</v>
      </c>
      <c r="D61" s="514"/>
      <c r="E61" s="514">
        <f>SUM(E57:E60)</f>
        <v>13.97925</v>
      </c>
    </row>
    <row r="62" spans="1:5">
      <c r="A62" s="532" t="s">
        <v>158</v>
      </c>
      <c r="B62" s="514">
        <f>+B55+B61</f>
        <v>5.7217000000000002</v>
      </c>
      <c r="C62" s="514">
        <f t="shared" ref="C62" si="14">+C55+C61</f>
        <v>7.6891499999999997</v>
      </c>
      <c r="D62" s="514"/>
      <c r="E62" s="514">
        <f>+E55+E61</f>
        <v>14.109250000000001</v>
      </c>
    </row>
    <row r="63" spans="1:5" ht="6" customHeight="1">
      <c r="A63" s="532"/>
      <c r="B63" s="514"/>
      <c r="C63" s="514"/>
      <c r="D63" s="514"/>
      <c r="E63" s="514"/>
    </row>
    <row r="64" spans="1:5">
      <c r="A64" s="500" t="s">
        <v>159</v>
      </c>
      <c r="B64" s="514">
        <f>+B48+B55+B61</f>
        <v>37.1417</v>
      </c>
      <c r="C64" s="514">
        <f>+C48+C55+C61</f>
        <v>39.10915</v>
      </c>
      <c r="D64" s="514"/>
      <c r="E64" s="514">
        <f>+E48+E55+E61</f>
        <v>45.529250000000005</v>
      </c>
    </row>
    <row r="65" spans="1:2" ht="6" customHeight="1"/>
    <row r="66" spans="1:2">
      <c r="A66" s="542" t="s">
        <v>179</v>
      </c>
      <c r="B66" s="543"/>
    </row>
    <row r="67" spans="1:2">
      <c r="A67" s="543" t="s">
        <v>228</v>
      </c>
      <c r="B67" s="544">
        <v>68200</v>
      </c>
    </row>
    <row r="68" spans="1:2">
      <c r="A68" s="543" t="s">
        <v>181</v>
      </c>
      <c r="B68" s="544">
        <f>7.5*B67</f>
        <v>511500</v>
      </c>
    </row>
    <row r="69" spans="1:2">
      <c r="A69" s="543" t="s">
        <v>204</v>
      </c>
      <c r="B69" s="544">
        <f>B68/12</f>
        <v>42625</v>
      </c>
    </row>
    <row r="70" spans="1:2" ht="6" customHeight="1">
      <c r="A70" s="543"/>
      <c r="B70" s="545"/>
    </row>
    <row r="71" spans="1:2">
      <c r="A71" s="542" t="s">
        <v>183</v>
      </c>
      <c r="B71" s="545"/>
    </row>
    <row r="72" spans="1:2">
      <c r="A72" s="543" t="s">
        <v>184</v>
      </c>
      <c r="B72" s="543"/>
    </row>
  </sheetData>
  <mergeCells count="1">
    <mergeCell ref="H5:I5"/>
  </mergeCells>
  <pageMargins left="0.39370078740157483" right="0.39370078740157483" top="0.59055118110236227" bottom="0.59055118110236227" header="0.31496062992125984" footer="0.31496062992125984"/>
  <pageSetup paperSize="9" orientation="landscape" r:id="rId1"/>
  <headerFooter>
    <oddHeader>&amp;C2020-12-15&amp;R&amp;A</oddHeader>
    <oddFooter>&amp;L&amp;9&amp;F&amp;C&amp;9&amp;P (&amp;N)&amp;R&amp;9Robert Heed</oddFooter>
  </headerFooter>
  <rowBreaks count="1" manualBreakCount="1">
    <brk id="35" max="16383" man="1"/>
  </row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D5E78C-4B80-41ED-937B-D929AF8DD8F5}">
  <dimension ref="A1:I72"/>
  <sheetViews>
    <sheetView tabSelected="1" view="pageLayout" zoomScale="120" zoomScaleNormal="130" zoomScalePageLayoutView="120" workbookViewId="0">
      <selection activeCell="A2" sqref="A2"/>
    </sheetView>
  </sheetViews>
  <sheetFormatPr defaultColWidth="9.140625" defaultRowHeight="15"/>
  <cols>
    <col min="1" max="1" width="38.7109375" style="550" customWidth="1"/>
    <col min="2" max="3" width="14.5703125" style="550" customWidth="1"/>
    <col min="4" max="4" width="2.7109375" style="550" customWidth="1"/>
    <col min="5" max="5" width="14.5703125" style="550" customWidth="1"/>
    <col min="6" max="6" width="14.42578125" style="550" customWidth="1"/>
    <col min="7" max="7" width="2.7109375" style="550" customWidth="1"/>
    <col min="8" max="9" width="17.5703125" style="550" customWidth="1"/>
    <col min="10" max="10" width="15.7109375" style="550" customWidth="1"/>
    <col min="11" max="16384" width="9.140625" style="550"/>
  </cols>
  <sheetData>
    <row r="1" spans="1:9">
      <c r="A1" s="548" t="s">
        <v>229</v>
      </c>
      <c r="B1" s="549"/>
      <c r="H1" s="551"/>
      <c r="I1" s="551"/>
    </row>
    <row r="2" spans="1:9" ht="3.95" customHeight="1">
      <c r="A2" s="548"/>
      <c r="B2" s="549"/>
      <c r="H2" s="551"/>
      <c r="I2" s="551"/>
    </row>
    <row r="3" spans="1:9">
      <c r="A3" s="552" t="s">
        <v>165</v>
      </c>
      <c r="B3" s="549"/>
      <c r="H3" s="551"/>
      <c r="I3" s="551"/>
    </row>
    <row r="4" spans="1:9" ht="3.95" customHeight="1">
      <c r="A4" s="552"/>
      <c r="B4" s="549"/>
      <c r="E4" s="553"/>
      <c r="H4" s="551"/>
      <c r="I4" s="551"/>
    </row>
    <row r="5" spans="1:9" ht="45">
      <c r="A5" s="554" t="s">
        <v>206</v>
      </c>
      <c r="B5" s="555" t="s">
        <v>217</v>
      </c>
      <c r="C5" s="555" t="s">
        <v>230</v>
      </c>
      <c r="D5" s="556"/>
      <c r="E5" s="557" t="s">
        <v>231</v>
      </c>
      <c r="F5" s="558" t="s">
        <v>232</v>
      </c>
      <c r="G5" s="559"/>
      <c r="H5" s="560"/>
      <c r="I5" s="560"/>
    </row>
    <row r="6" spans="1:9">
      <c r="A6" s="552"/>
      <c r="B6" s="561">
        <v>44180</v>
      </c>
      <c r="C6" s="561">
        <v>44551</v>
      </c>
      <c r="D6" s="556"/>
      <c r="E6" s="562" t="s">
        <v>220</v>
      </c>
      <c r="F6" s="562" t="s">
        <v>233</v>
      </c>
      <c r="G6" s="559"/>
      <c r="H6" s="563"/>
    </row>
    <row r="7" spans="1:9">
      <c r="A7" s="552"/>
      <c r="B7" s="564" t="s">
        <v>71</v>
      </c>
      <c r="C7" s="564" t="s">
        <v>71</v>
      </c>
      <c r="D7" s="565"/>
      <c r="E7" s="566" t="s">
        <v>234</v>
      </c>
      <c r="F7" s="566" t="s">
        <v>235</v>
      </c>
      <c r="G7" s="567"/>
      <c r="H7" s="568"/>
    </row>
    <row r="8" spans="1:9">
      <c r="A8" s="569" t="s">
        <v>11</v>
      </c>
      <c r="B8" s="570"/>
      <c r="C8" s="570"/>
      <c r="D8" s="571"/>
      <c r="E8" s="572"/>
      <c r="F8" s="572"/>
      <c r="G8" s="571"/>
      <c r="H8" s="573"/>
    </row>
    <row r="9" spans="1:9">
      <c r="A9" s="570" t="s">
        <v>0</v>
      </c>
      <c r="B9" s="559">
        <v>10.210000000000001</v>
      </c>
      <c r="C9" s="559">
        <v>10.210000000000001</v>
      </c>
      <c r="D9" s="559"/>
      <c r="E9" s="574">
        <v>10.210000000000001</v>
      </c>
      <c r="F9" s="574">
        <v>10.210000000000001</v>
      </c>
      <c r="G9" s="559"/>
      <c r="H9" s="559"/>
    </row>
    <row r="10" spans="1:9">
      <c r="A10" s="570" t="s">
        <v>1</v>
      </c>
      <c r="B10" s="559">
        <v>0.6</v>
      </c>
      <c r="C10" s="559">
        <v>0.6</v>
      </c>
      <c r="D10" s="559"/>
      <c r="E10" s="574">
        <v>0</v>
      </c>
      <c r="F10" s="574">
        <v>0.27</v>
      </c>
      <c r="G10" s="559"/>
      <c r="H10" s="559"/>
    </row>
    <row r="11" spans="1:9">
      <c r="A11" s="570" t="s">
        <v>2</v>
      </c>
      <c r="B11" s="559">
        <v>3.55</v>
      </c>
      <c r="C11" s="559">
        <v>3.55</v>
      </c>
      <c r="D11" s="559"/>
      <c r="E11" s="574">
        <v>0</v>
      </c>
      <c r="F11" s="574">
        <v>1.59</v>
      </c>
      <c r="G11" s="559"/>
      <c r="H11" s="559"/>
    </row>
    <row r="12" spans="1:9">
      <c r="A12" s="570" t="s">
        <v>3</v>
      </c>
      <c r="B12" s="559">
        <v>0.2</v>
      </c>
      <c r="C12" s="559">
        <v>0.2</v>
      </c>
      <c r="D12" s="559"/>
      <c r="E12" s="574">
        <v>0</v>
      </c>
      <c r="F12" s="574">
        <v>0.09</v>
      </c>
      <c r="G12" s="559"/>
      <c r="H12" s="559"/>
    </row>
    <row r="13" spans="1:9">
      <c r="A13" s="570" t="s">
        <v>4</v>
      </c>
      <c r="B13" s="559">
        <v>2.6</v>
      </c>
      <c r="C13" s="559">
        <v>2.6</v>
      </c>
      <c r="D13" s="559"/>
      <c r="E13" s="574">
        <v>0</v>
      </c>
      <c r="F13" s="574">
        <v>1.17</v>
      </c>
      <c r="G13" s="559"/>
      <c r="H13" s="559"/>
    </row>
    <row r="14" spans="1:9">
      <c r="A14" s="570" t="s">
        <v>5</v>
      </c>
      <c r="B14" s="559">
        <v>2.64</v>
      </c>
      <c r="C14" s="559">
        <v>2.64</v>
      </c>
      <c r="D14" s="559"/>
      <c r="E14" s="574">
        <v>0</v>
      </c>
      <c r="F14" s="574">
        <v>1.18</v>
      </c>
      <c r="G14" s="559"/>
      <c r="H14" s="559"/>
    </row>
    <row r="15" spans="1:9">
      <c r="A15" s="575" t="s">
        <v>6</v>
      </c>
      <c r="B15" s="576">
        <v>11.62</v>
      </c>
      <c r="C15" s="576">
        <v>11.62</v>
      </c>
      <c r="D15" s="576"/>
      <c r="E15" s="577">
        <v>0</v>
      </c>
      <c r="F15" s="577">
        <v>5.22</v>
      </c>
      <c r="G15" s="559"/>
      <c r="H15" s="559"/>
    </row>
    <row r="16" spans="1:9">
      <c r="A16" s="569" t="s">
        <v>151</v>
      </c>
      <c r="B16" s="563">
        <f t="shared" ref="B16:C16" si="0">SUM(B9:B15)</f>
        <v>31.42</v>
      </c>
      <c r="C16" s="563">
        <f t="shared" si="0"/>
        <v>31.42</v>
      </c>
      <c r="D16" s="563"/>
      <c r="E16" s="578">
        <f>SUM(E9:E15)</f>
        <v>10.210000000000001</v>
      </c>
      <c r="F16" s="578">
        <f>SUM(F9:F15)</f>
        <v>19.73</v>
      </c>
      <c r="G16" s="563"/>
      <c r="H16" s="563"/>
    </row>
    <row r="17" spans="1:8" ht="3.95" customHeight="1">
      <c r="A17" s="571"/>
      <c r="B17" s="571"/>
      <c r="C17" s="571"/>
      <c r="D17" s="579"/>
      <c r="E17" s="580"/>
      <c r="F17" s="581"/>
      <c r="G17" s="579"/>
      <c r="H17" s="571"/>
    </row>
    <row r="18" spans="1:8">
      <c r="A18" s="569" t="s">
        <v>12</v>
      </c>
      <c r="B18" s="579"/>
      <c r="C18" s="579"/>
      <c r="D18" s="582"/>
      <c r="E18" s="583"/>
      <c r="F18" s="583"/>
      <c r="G18" s="582"/>
      <c r="H18" s="559"/>
    </row>
    <row r="19" spans="1:8">
      <c r="A19" s="570" t="s">
        <v>236</v>
      </c>
      <c r="B19" s="559">
        <v>0.1</v>
      </c>
      <c r="C19" s="559">
        <v>0.1</v>
      </c>
      <c r="D19" s="559"/>
      <c r="E19" s="574">
        <v>0</v>
      </c>
      <c r="F19" s="574">
        <v>0.1</v>
      </c>
      <c r="G19" s="559"/>
      <c r="H19" s="559"/>
    </row>
    <row r="20" spans="1:8">
      <c r="A20" s="570" t="s">
        <v>9</v>
      </c>
      <c r="B20" s="559">
        <v>0.02</v>
      </c>
      <c r="C20" s="559">
        <v>0.02</v>
      </c>
      <c r="D20" s="559"/>
      <c r="E20" s="574">
        <v>0</v>
      </c>
      <c r="F20" s="574">
        <v>0.02</v>
      </c>
      <c r="G20" s="559"/>
      <c r="H20" s="559"/>
    </row>
    <row r="21" spans="1:8">
      <c r="A21" s="570" t="s">
        <v>8</v>
      </c>
      <c r="B21" s="559">
        <v>0</v>
      </c>
      <c r="C21" s="559">
        <v>0</v>
      </c>
      <c r="D21" s="559"/>
      <c r="E21" s="574">
        <v>0</v>
      </c>
      <c r="F21" s="574">
        <v>0</v>
      </c>
      <c r="G21" s="559"/>
      <c r="H21" s="559"/>
    </row>
    <row r="22" spans="1:8">
      <c r="A22" s="570" t="s">
        <v>153</v>
      </c>
      <c r="B22" s="559">
        <v>0.01</v>
      </c>
      <c r="C22" s="559">
        <v>0.01</v>
      </c>
      <c r="D22" s="559"/>
      <c r="E22" s="574">
        <v>0.01</v>
      </c>
      <c r="F22" s="574">
        <v>0.01</v>
      </c>
      <c r="G22" s="559"/>
      <c r="H22" s="559"/>
    </row>
    <row r="23" spans="1:8">
      <c r="A23" s="584" t="s">
        <v>13</v>
      </c>
      <c r="B23" s="576">
        <v>0</v>
      </c>
      <c r="C23" s="576">
        <v>0</v>
      </c>
      <c r="D23" s="576"/>
      <c r="E23" s="577">
        <v>0</v>
      </c>
      <c r="F23" s="577">
        <v>0</v>
      </c>
      <c r="G23" s="559"/>
      <c r="H23" s="559"/>
    </row>
    <row r="24" spans="1:8">
      <c r="A24" s="569" t="s">
        <v>154</v>
      </c>
      <c r="B24" s="563">
        <f t="shared" ref="B24:C24" si="1">SUM(B19:B23)</f>
        <v>0.13</v>
      </c>
      <c r="C24" s="563">
        <f t="shared" si="1"/>
        <v>0.13</v>
      </c>
      <c r="D24" s="563"/>
      <c r="E24" s="578">
        <f t="shared" ref="E24:F24" si="2">SUM(E19:E23)</f>
        <v>0.01</v>
      </c>
      <c r="F24" s="578">
        <f t="shared" si="2"/>
        <v>0.13</v>
      </c>
      <c r="G24" s="563"/>
      <c r="H24" s="563"/>
    </row>
    <row r="25" spans="1:8" ht="3.95" customHeight="1">
      <c r="A25" s="569"/>
      <c r="B25" s="563"/>
      <c r="C25" s="563"/>
      <c r="D25" s="563"/>
      <c r="E25" s="578"/>
      <c r="F25" s="578"/>
      <c r="G25" s="563"/>
      <c r="H25" s="563"/>
    </row>
    <row r="26" spans="1:8">
      <c r="A26" s="569" t="s">
        <v>16</v>
      </c>
      <c r="B26" s="579"/>
      <c r="C26" s="579"/>
      <c r="D26" s="585"/>
      <c r="E26" s="583"/>
      <c r="F26" s="583"/>
      <c r="G26" s="585"/>
      <c r="H26" s="585"/>
    </row>
    <row r="27" spans="1:8">
      <c r="A27" s="570" t="s">
        <v>237</v>
      </c>
      <c r="B27" s="559">
        <v>4.9000000000000004</v>
      </c>
      <c r="C27" s="573">
        <v>5</v>
      </c>
      <c r="D27" s="559"/>
      <c r="E27" s="574">
        <v>4.5</v>
      </c>
      <c r="F27" s="574">
        <v>4.5</v>
      </c>
      <c r="G27" s="559"/>
      <c r="H27" s="559"/>
    </row>
    <row r="28" spans="1:8">
      <c r="A28" s="570" t="s">
        <v>156</v>
      </c>
      <c r="B28" s="559">
        <f>0.2426*B27</f>
        <v>1.1887400000000001</v>
      </c>
      <c r="C28" s="573">
        <f>0.2426*C27</f>
        <v>1.2130000000000001</v>
      </c>
      <c r="D28" s="559"/>
      <c r="E28" s="574">
        <v>1.0900000000000001</v>
      </c>
      <c r="F28" s="574">
        <f>0.2426*F27</f>
        <v>1.0917000000000001</v>
      </c>
      <c r="G28" s="559"/>
      <c r="H28" s="559"/>
    </row>
    <row r="29" spans="1:8">
      <c r="A29" s="570" t="s">
        <v>192</v>
      </c>
      <c r="B29" s="573">
        <v>6.85</v>
      </c>
      <c r="C29" s="573">
        <v>6</v>
      </c>
      <c r="D29" s="559"/>
      <c r="E29" s="574">
        <v>0</v>
      </c>
      <c r="F29" s="574">
        <v>0</v>
      </c>
      <c r="G29" s="559"/>
      <c r="H29" s="559"/>
    </row>
    <row r="30" spans="1:8">
      <c r="A30" s="575" t="s">
        <v>113</v>
      </c>
      <c r="B30" s="586">
        <f>0.2426*B29</f>
        <v>1.66181</v>
      </c>
      <c r="C30" s="586">
        <f>0.2426*C29</f>
        <v>1.4556</v>
      </c>
      <c r="D30" s="576"/>
      <c r="E30" s="577">
        <v>0</v>
      </c>
      <c r="F30" s="577">
        <f>0.2426*F29</f>
        <v>0</v>
      </c>
      <c r="G30" s="559"/>
      <c r="H30" s="559"/>
    </row>
    <row r="31" spans="1:8">
      <c r="A31" s="569" t="s">
        <v>157</v>
      </c>
      <c r="B31" s="587">
        <f t="shared" ref="B31:C31" si="3">SUM(B27:B30)</f>
        <v>14.600549999999998</v>
      </c>
      <c r="C31" s="587">
        <f t="shared" si="3"/>
        <v>13.668600000000001</v>
      </c>
      <c r="D31" s="563"/>
      <c r="E31" s="578">
        <f t="shared" ref="E31:F31" si="4">SUM(E27:E30)</f>
        <v>5.59</v>
      </c>
      <c r="F31" s="578">
        <f t="shared" si="4"/>
        <v>5.5917000000000003</v>
      </c>
      <c r="G31" s="563"/>
      <c r="H31" s="563"/>
    </row>
    <row r="32" spans="1:8" ht="3.95" customHeight="1">
      <c r="A32" s="569"/>
      <c r="B32" s="563"/>
      <c r="C32" s="563"/>
      <c r="D32" s="563"/>
      <c r="E32" s="578"/>
      <c r="F32" s="578"/>
      <c r="G32" s="563"/>
      <c r="H32" s="563"/>
    </row>
    <row r="33" spans="1:8">
      <c r="A33" s="588" t="s">
        <v>158</v>
      </c>
      <c r="B33" s="587">
        <f>+B24+B31</f>
        <v>14.730549999999999</v>
      </c>
      <c r="C33" s="587">
        <f>+C24+C31</f>
        <v>13.798600000000002</v>
      </c>
      <c r="D33" s="563"/>
      <c r="E33" s="578">
        <f t="shared" ref="E33:F33" si="5">+E24+E31</f>
        <v>5.6</v>
      </c>
      <c r="F33" s="578">
        <f t="shared" si="5"/>
        <v>5.7217000000000002</v>
      </c>
      <c r="G33" s="563"/>
      <c r="H33" s="563"/>
    </row>
    <row r="34" spans="1:8" ht="3.95" customHeight="1">
      <c r="A34" s="571"/>
      <c r="B34" s="571"/>
      <c r="C34" s="571"/>
      <c r="D34" s="571"/>
      <c r="E34" s="580"/>
      <c r="F34" s="589"/>
      <c r="G34" s="571"/>
      <c r="H34" s="571"/>
    </row>
    <row r="35" spans="1:8">
      <c r="A35" s="569" t="s">
        <v>159</v>
      </c>
      <c r="B35" s="587">
        <f>B16+B24+B31</f>
        <v>46.150549999999996</v>
      </c>
      <c r="C35" s="587">
        <f>C16+C24+C31</f>
        <v>45.218600000000002</v>
      </c>
      <c r="D35" s="563"/>
      <c r="E35" s="578">
        <f>+E16+E24+E31</f>
        <v>15.81</v>
      </c>
      <c r="F35" s="578">
        <f>+F16+F24+F31</f>
        <v>25.451699999999999</v>
      </c>
      <c r="G35" s="563"/>
      <c r="H35" s="563"/>
    </row>
    <row r="36" spans="1:8">
      <c r="A36" s="553" t="s">
        <v>238</v>
      </c>
    </row>
    <row r="37" spans="1:8">
      <c r="A37" s="550" t="s">
        <v>176</v>
      </c>
    </row>
    <row r="38" spans="1:8" ht="6" customHeight="1"/>
    <row r="39" spans="1:8">
      <c r="A39" s="553" t="s">
        <v>177</v>
      </c>
      <c r="B39" s="590" t="s">
        <v>239</v>
      </c>
      <c r="C39" s="591">
        <v>50000</v>
      </c>
      <c r="D39" s="590"/>
      <c r="E39" s="591">
        <v>55000</v>
      </c>
    </row>
    <row r="40" spans="1:8">
      <c r="A40" s="569" t="s">
        <v>11</v>
      </c>
    </row>
    <row r="41" spans="1:8">
      <c r="A41" s="570" t="s">
        <v>0</v>
      </c>
      <c r="B41" s="559">
        <v>10.210000000000001</v>
      </c>
      <c r="C41" s="559">
        <f>B41</f>
        <v>10.210000000000001</v>
      </c>
      <c r="D41" s="559"/>
      <c r="E41" s="559">
        <f>B41</f>
        <v>10.210000000000001</v>
      </c>
    </row>
    <row r="42" spans="1:8">
      <c r="A42" s="570" t="s">
        <v>1</v>
      </c>
      <c r="B42" s="559">
        <v>0.6</v>
      </c>
      <c r="C42" s="559">
        <f t="shared" ref="C42:C47" si="6">B42</f>
        <v>0.6</v>
      </c>
      <c r="D42" s="559"/>
      <c r="E42" s="559">
        <f t="shared" ref="E42:E47" si="7">B42</f>
        <v>0.6</v>
      </c>
    </row>
    <row r="43" spans="1:8">
      <c r="A43" s="570" t="s">
        <v>2</v>
      </c>
      <c r="B43" s="559">
        <v>3.55</v>
      </c>
      <c r="C43" s="559">
        <f t="shared" si="6"/>
        <v>3.55</v>
      </c>
      <c r="D43" s="559"/>
      <c r="E43" s="559">
        <f t="shared" si="7"/>
        <v>3.55</v>
      </c>
    </row>
    <row r="44" spans="1:8">
      <c r="A44" s="570" t="s">
        <v>3</v>
      </c>
      <c r="B44" s="559">
        <v>0.2</v>
      </c>
      <c r="C44" s="559">
        <f t="shared" si="6"/>
        <v>0.2</v>
      </c>
      <c r="D44" s="559"/>
      <c r="E44" s="559">
        <f t="shared" si="7"/>
        <v>0.2</v>
      </c>
    </row>
    <row r="45" spans="1:8">
      <c r="A45" s="570" t="s">
        <v>4</v>
      </c>
      <c r="B45" s="559">
        <v>2.6</v>
      </c>
      <c r="C45" s="559">
        <f t="shared" si="6"/>
        <v>2.6</v>
      </c>
      <c r="D45" s="559"/>
      <c r="E45" s="559">
        <f t="shared" si="7"/>
        <v>2.6</v>
      </c>
    </row>
    <row r="46" spans="1:8">
      <c r="A46" s="570" t="s">
        <v>5</v>
      </c>
      <c r="B46" s="559">
        <v>2.64</v>
      </c>
      <c r="C46" s="559">
        <f t="shared" si="6"/>
        <v>2.64</v>
      </c>
      <c r="D46" s="559"/>
      <c r="E46" s="559">
        <f t="shared" si="7"/>
        <v>2.64</v>
      </c>
    </row>
    <row r="47" spans="1:8">
      <c r="A47" s="575" t="s">
        <v>6</v>
      </c>
      <c r="B47" s="576">
        <v>11.62</v>
      </c>
      <c r="C47" s="576">
        <f t="shared" si="6"/>
        <v>11.62</v>
      </c>
      <c r="D47" s="576"/>
      <c r="E47" s="576">
        <f t="shared" si="7"/>
        <v>11.62</v>
      </c>
    </row>
    <row r="48" spans="1:8">
      <c r="A48" s="569" t="s">
        <v>151</v>
      </c>
      <c r="B48" s="563">
        <f>SUM(B41:B47)</f>
        <v>31.42</v>
      </c>
      <c r="C48" s="563">
        <f t="shared" ref="C48" si="8">SUM(C41:C47)</f>
        <v>31.42</v>
      </c>
      <c r="D48" s="563"/>
      <c r="E48" s="563">
        <f>SUM(E41:E47)</f>
        <v>31.42</v>
      </c>
    </row>
    <row r="49" spans="1:5">
      <c r="A49" s="569" t="s">
        <v>12</v>
      </c>
      <c r="B49" s="559"/>
      <c r="C49" s="559"/>
      <c r="D49" s="559"/>
      <c r="E49" s="559"/>
    </row>
    <row r="50" spans="1:5">
      <c r="A50" s="570" t="s">
        <v>152</v>
      </c>
      <c r="B50" s="559">
        <v>0.1</v>
      </c>
      <c r="C50" s="559">
        <f>B50</f>
        <v>0.1</v>
      </c>
      <c r="D50" s="559"/>
      <c r="E50" s="559">
        <f>B50</f>
        <v>0.1</v>
      </c>
    </row>
    <row r="51" spans="1:5">
      <c r="A51" s="570" t="s">
        <v>9</v>
      </c>
      <c r="B51" s="559">
        <v>0.02</v>
      </c>
      <c r="C51" s="559">
        <f t="shared" ref="C51:C54" si="9">B51</f>
        <v>0.02</v>
      </c>
      <c r="D51" s="559"/>
      <c r="E51" s="559">
        <f t="shared" ref="E51:E54" si="10">B51</f>
        <v>0.02</v>
      </c>
    </row>
    <row r="52" spans="1:5">
      <c r="A52" s="570" t="s">
        <v>8</v>
      </c>
      <c r="B52" s="559">
        <v>0</v>
      </c>
      <c r="C52" s="559">
        <f t="shared" si="9"/>
        <v>0</v>
      </c>
      <c r="D52" s="559"/>
      <c r="E52" s="559">
        <f t="shared" si="10"/>
        <v>0</v>
      </c>
    </row>
    <row r="53" spans="1:5">
      <c r="A53" s="570" t="s">
        <v>153</v>
      </c>
      <c r="B53" s="559">
        <v>0.01</v>
      </c>
      <c r="C53" s="559">
        <f t="shared" si="9"/>
        <v>0.01</v>
      </c>
      <c r="D53" s="559"/>
      <c r="E53" s="559">
        <f t="shared" si="10"/>
        <v>0.01</v>
      </c>
    </row>
    <row r="54" spans="1:5">
      <c r="A54" s="584" t="s">
        <v>13</v>
      </c>
      <c r="B54" s="576">
        <v>0</v>
      </c>
      <c r="C54" s="576">
        <f t="shared" si="9"/>
        <v>0</v>
      </c>
      <c r="D54" s="576"/>
      <c r="E54" s="576">
        <f t="shared" si="10"/>
        <v>0</v>
      </c>
    </row>
    <row r="55" spans="1:5">
      <c r="A55" s="569" t="s">
        <v>154</v>
      </c>
      <c r="B55" s="563">
        <f>SUM(B50:B54)</f>
        <v>0.13</v>
      </c>
      <c r="C55" s="563">
        <f t="shared" ref="C55" si="11">SUM(C50:C54)</f>
        <v>0.13</v>
      </c>
      <c r="D55" s="563"/>
      <c r="E55" s="563">
        <f>SUM(E50:E54)</f>
        <v>0.13</v>
      </c>
    </row>
    <row r="56" spans="1:5">
      <c r="A56" s="569" t="s">
        <v>16</v>
      </c>
      <c r="B56" s="585"/>
      <c r="C56" s="585"/>
      <c r="D56" s="585"/>
      <c r="E56" s="585"/>
    </row>
    <row r="57" spans="1:5">
      <c r="A57" s="570" t="s">
        <v>202</v>
      </c>
      <c r="B57" s="559">
        <v>4.5</v>
      </c>
      <c r="C57" s="559">
        <f>B57</f>
        <v>4.5</v>
      </c>
      <c r="D57" s="559"/>
      <c r="E57" s="559">
        <f>B57</f>
        <v>4.5</v>
      </c>
    </row>
    <row r="58" spans="1:5">
      <c r="A58" s="570" t="s">
        <v>156</v>
      </c>
      <c r="B58" s="559">
        <f>0.2426*B57</f>
        <v>1.0917000000000001</v>
      </c>
      <c r="C58" s="559">
        <f>0.2426*C57</f>
        <v>1.0917000000000001</v>
      </c>
      <c r="D58" s="559"/>
      <c r="E58" s="559">
        <f>0.2426*E57</f>
        <v>1.0917000000000001</v>
      </c>
    </row>
    <row r="59" spans="1:5">
      <c r="A59" s="592" t="s">
        <v>194</v>
      </c>
      <c r="B59" s="593">
        <v>0</v>
      </c>
      <c r="C59" s="593">
        <f>((C39-B69)*0.3/C39)*100</f>
        <v>3.375</v>
      </c>
      <c r="D59" s="593"/>
      <c r="E59" s="593">
        <f>((E39-B69)*0.3/E39)*100</f>
        <v>5.795454545454545</v>
      </c>
    </row>
    <row r="60" spans="1:5">
      <c r="A60" s="594" t="s">
        <v>113</v>
      </c>
      <c r="B60" s="595">
        <f>0.2426*B59</f>
        <v>0</v>
      </c>
      <c r="C60" s="595">
        <f>0.2426*C59</f>
        <v>0.81877500000000003</v>
      </c>
      <c r="D60" s="595"/>
      <c r="E60" s="595">
        <f>0.2426*E59</f>
        <v>1.4059772727272726</v>
      </c>
    </row>
    <row r="61" spans="1:5">
      <c r="A61" s="569" t="s">
        <v>157</v>
      </c>
      <c r="B61" s="563">
        <f>SUM(B57:B60)</f>
        <v>5.5917000000000003</v>
      </c>
      <c r="C61" s="563">
        <f t="shared" ref="C61" si="12">SUM(C57:C60)</f>
        <v>9.7854749999999999</v>
      </c>
      <c r="D61" s="563"/>
      <c r="E61" s="563">
        <f>SUM(E57:E60)</f>
        <v>12.793131818181818</v>
      </c>
    </row>
    <row r="62" spans="1:5">
      <c r="A62" s="588" t="s">
        <v>158</v>
      </c>
      <c r="B62" s="563">
        <f>+B55+B61</f>
        <v>5.7217000000000002</v>
      </c>
      <c r="C62" s="563">
        <f t="shared" ref="C62" si="13">+C55+C61</f>
        <v>9.9154750000000007</v>
      </c>
      <c r="D62" s="563"/>
      <c r="E62" s="563">
        <f>+E55+E61</f>
        <v>12.923131818181819</v>
      </c>
    </row>
    <row r="63" spans="1:5" ht="6" customHeight="1">
      <c r="A63" s="588"/>
      <c r="B63" s="563"/>
      <c r="C63" s="563"/>
      <c r="D63" s="563"/>
      <c r="E63" s="563"/>
    </row>
    <row r="64" spans="1:5">
      <c r="A64" s="569" t="s">
        <v>159</v>
      </c>
      <c r="B64" s="563">
        <f>+B48+B55+B61</f>
        <v>37.1417</v>
      </c>
      <c r="C64" s="563">
        <f>+C48+C55+C61</f>
        <v>41.335475000000002</v>
      </c>
      <c r="D64" s="563"/>
      <c r="E64" s="563">
        <f>+E48+E55+E61</f>
        <v>44.343131818181817</v>
      </c>
    </row>
    <row r="65" spans="1:2" ht="6" customHeight="1"/>
    <row r="66" spans="1:2">
      <c r="A66" s="596" t="s">
        <v>179</v>
      </c>
      <c r="B66" s="597"/>
    </row>
    <row r="67" spans="1:2">
      <c r="A67" s="597" t="s">
        <v>240</v>
      </c>
      <c r="B67" s="598">
        <v>71000</v>
      </c>
    </row>
    <row r="68" spans="1:2">
      <c r="A68" s="597" t="s">
        <v>181</v>
      </c>
      <c r="B68" s="598">
        <f>7.5*B67</f>
        <v>532500</v>
      </c>
    </row>
    <row r="69" spans="1:2">
      <c r="A69" s="597" t="s">
        <v>204</v>
      </c>
      <c r="B69" s="598">
        <f>B68/12</f>
        <v>44375</v>
      </c>
    </row>
    <row r="70" spans="1:2" ht="6" customHeight="1">
      <c r="A70" s="597"/>
      <c r="B70" s="599"/>
    </row>
    <row r="71" spans="1:2">
      <c r="A71" s="596" t="s">
        <v>183</v>
      </c>
      <c r="B71" s="599"/>
    </row>
    <row r="72" spans="1:2">
      <c r="A72" s="597" t="s">
        <v>184</v>
      </c>
      <c r="B72" s="597"/>
    </row>
  </sheetData>
  <mergeCells count="1">
    <mergeCell ref="H5:I5"/>
  </mergeCells>
  <pageMargins left="0.39370078740157483" right="0.39370078740157483" top="0.59055118110236227" bottom="0.59055118110236227" header="0.31496062992125984" footer="0.31496062992125984"/>
  <pageSetup paperSize="9" orientation="landscape" r:id="rId1"/>
  <headerFooter>
    <oddHeader>&amp;C2021-12-21&amp;R&amp;A</oddHeader>
    <oddFooter>&amp;L&amp;9&amp;F&amp;C&amp;9&amp;P (&amp;N)&amp;R&amp;9Robert Heed</oddFooter>
  </headerFooter>
  <rowBreaks count="1" manualBreakCount="1">
    <brk id="35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37"/>
  <sheetViews>
    <sheetView zoomScale="120" workbookViewId="0">
      <selection activeCell="A2" sqref="A2"/>
    </sheetView>
  </sheetViews>
  <sheetFormatPr defaultRowHeight="12"/>
  <cols>
    <col min="1" max="1" width="49.28515625" customWidth="1"/>
    <col min="4" max="4" width="4.7109375" customWidth="1"/>
  </cols>
  <sheetData>
    <row r="1" spans="1:6" ht="18" customHeight="1">
      <c r="A1" s="18" t="s">
        <v>22</v>
      </c>
    </row>
    <row r="2" spans="1:6" ht="15" customHeight="1">
      <c r="A2" s="30"/>
    </row>
    <row r="3" spans="1:6" ht="15">
      <c r="A3" s="8" t="s">
        <v>14</v>
      </c>
      <c r="B3" s="7"/>
      <c r="C3" s="7"/>
    </row>
    <row r="4" spans="1:6" ht="15">
      <c r="A4" s="1"/>
    </row>
    <row r="5" spans="1:6" ht="45">
      <c r="A5" s="6" t="s">
        <v>27</v>
      </c>
    </row>
    <row r="6" spans="1:6">
      <c r="A6" s="5"/>
    </row>
    <row r="7" spans="1:6" ht="15">
      <c r="A7" s="5"/>
      <c r="B7" s="11"/>
      <c r="C7" s="9"/>
      <c r="E7" s="9"/>
    </row>
    <row r="8" spans="1:6" s="3" customFormat="1" ht="15.95" customHeight="1">
      <c r="A8" s="5"/>
      <c r="B8" s="10" t="s">
        <v>18</v>
      </c>
      <c r="C8" s="10">
        <v>2007</v>
      </c>
      <c r="E8" s="10" t="s">
        <v>29</v>
      </c>
      <c r="F8" s="31" t="s">
        <v>28</v>
      </c>
    </row>
    <row r="9" spans="1:6" s="3" customFormat="1" ht="15.95" customHeight="1">
      <c r="A9" s="12" t="s">
        <v>11</v>
      </c>
      <c r="B9" s="13"/>
      <c r="C9" s="13"/>
      <c r="D9" s="13"/>
      <c r="E9" s="13"/>
    </row>
    <row r="10" spans="1:6" s="3" customFormat="1" ht="15.95" customHeight="1">
      <c r="A10" s="13" t="s">
        <v>0</v>
      </c>
      <c r="B10" s="14">
        <v>10.210000000000001</v>
      </c>
      <c r="C10" s="14">
        <v>10.210000000000001</v>
      </c>
      <c r="D10" s="13"/>
      <c r="E10" s="13">
        <v>10.210000000000001</v>
      </c>
    </row>
    <row r="11" spans="1:6" s="3" customFormat="1" ht="15.95" customHeight="1">
      <c r="A11" s="13" t="s">
        <v>1</v>
      </c>
      <c r="B11" s="14">
        <v>1.7</v>
      </c>
      <c r="C11" s="14">
        <v>1.7</v>
      </c>
      <c r="D11" s="13"/>
      <c r="E11" s="13"/>
    </row>
    <row r="12" spans="1:6" s="3" customFormat="1" ht="15.95" customHeight="1">
      <c r="A12" s="13" t="s">
        <v>2</v>
      </c>
      <c r="B12" s="16">
        <v>8.64</v>
      </c>
      <c r="C12" s="15">
        <v>8.7799999999999994</v>
      </c>
      <c r="D12" s="13"/>
      <c r="E12" s="13"/>
    </row>
    <row r="13" spans="1:6" s="3" customFormat="1" ht="15.95" customHeight="1">
      <c r="A13" s="13" t="s">
        <v>3</v>
      </c>
      <c r="B13" s="14">
        <v>0.68</v>
      </c>
      <c r="C13" s="14">
        <v>0.68</v>
      </c>
      <c r="D13" s="13"/>
      <c r="E13" s="13"/>
    </row>
    <row r="14" spans="1:6" s="3" customFormat="1" ht="15.95" customHeight="1">
      <c r="A14" s="13" t="s">
        <v>4</v>
      </c>
      <c r="B14" s="14">
        <v>2.2000000000000002</v>
      </c>
      <c r="C14" s="14">
        <v>2.2000000000000002</v>
      </c>
      <c r="D14" s="13"/>
      <c r="E14" s="13"/>
    </row>
    <row r="15" spans="1:6" s="3" customFormat="1" ht="15.95" customHeight="1">
      <c r="A15" s="13" t="s">
        <v>5</v>
      </c>
      <c r="B15" s="14">
        <v>4.45</v>
      </c>
      <c r="C15" s="14">
        <v>4.45</v>
      </c>
      <c r="D15" s="13"/>
      <c r="E15" s="13"/>
    </row>
    <row r="16" spans="1:6" s="3" customFormat="1" ht="15.95" customHeight="1">
      <c r="A16" s="19" t="s">
        <v>6</v>
      </c>
      <c r="B16" s="20">
        <v>4.4000000000000004</v>
      </c>
      <c r="C16" s="20">
        <v>4.4000000000000004</v>
      </c>
      <c r="D16" s="19"/>
      <c r="E16" s="19"/>
    </row>
    <row r="17" spans="1:6" s="3" customFormat="1" ht="15.95" customHeight="1">
      <c r="A17" s="12" t="s">
        <v>7</v>
      </c>
      <c r="B17" s="21">
        <f>SUM(B10:B16)</f>
        <v>32.28</v>
      </c>
      <c r="C17" s="24">
        <f>SUM(C10:C16)</f>
        <v>32.419999999999995</v>
      </c>
      <c r="D17" s="31" t="s">
        <v>20</v>
      </c>
      <c r="E17" s="12">
        <f>SUM(E10:E16)</f>
        <v>10.210000000000001</v>
      </c>
    </row>
    <row r="18" spans="1:6" s="2" customFormat="1" ht="18" customHeight="1">
      <c r="A18" s="23"/>
      <c r="B18" s="22"/>
      <c r="C18" s="22"/>
      <c r="D18" s="13"/>
      <c r="E18" s="13"/>
    </row>
    <row r="19" spans="1:6" s="2" customFormat="1" ht="12.75">
      <c r="A19" s="12" t="s">
        <v>12</v>
      </c>
      <c r="B19" s="14"/>
      <c r="C19" s="14"/>
      <c r="D19" s="13"/>
      <c r="E19" s="13"/>
    </row>
    <row r="20" spans="1:6" s="3" customFormat="1" ht="15.95" customHeight="1">
      <c r="A20" s="13" t="s">
        <v>9</v>
      </c>
      <c r="B20" s="16">
        <v>0.4</v>
      </c>
      <c r="C20" s="16">
        <v>0.4</v>
      </c>
      <c r="D20" s="13"/>
      <c r="E20" s="13"/>
    </row>
    <row r="21" spans="1:6" s="3" customFormat="1" ht="15.95" customHeight="1">
      <c r="A21" s="13" t="s">
        <v>8</v>
      </c>
      <c r="B21" s="14">
        <v>1.7</v>
      </c>
      <c r="C21" s="14">
        <v>1.7</v>
      </c>
      <c r="D21" s="13"/>
      <c r="E21" s="13"/>
    </row>
    <row r="22" spans="1:6" s="3" customFormat="1" ht="15.95" customHeight="1">
      <c r="A22" s="13" t="s">
        <v>10</v>
      </c>
      <c r="B22" s="14">
        <v>0.01</v>
      </c>
      <c r="C22" s="14">
        <v>0.01</v>
      </c>
      <c r="D22" s="13"/>
      <c r="E22" s="13"/>
    </row>
    <row r="23" spans="1:6" s="3" customFormat="1" ht="15.95" customHeight="1">
      <c r="A23" s="19" t="s">
        <v>13</v>
      </c>
      <c r="B23" s="20">
        <v>0.68</v>
      </c>
      <c r="C23" s="20">
        <v>0.68</v>
      </c>
      <c r="D23" s="19"/>
      <c r="E23" s="19"/>
    </row>
    <row r="24" spans="1:6" s="3" customFormat="1" ht="15.95" customHeight="1">
      <c r="A24" s="12" t="s">
        <v>7</v>
      </c>
      <c r="B24" s="22">
        <f>SUM(B20:B23)</f>
        <v>2.79</v>
      </c>
      <c r="C24" s="22">
        <f>SUM(C20:C23)</f>
        <v>2.79</v>
      </c>
      <c r="D24" s="31"/>
      <c r="E24" s="13"/>
    </row>
    <row r="25" spans="1:6" s="3" customFormat="1" ht="15.95" customHeight="1">
      <c r="A25" s="13"/>
      <c r="B25" s="14"/>
      <c r="C25" s="14"/>
      <c r="D25" s="13"/>
      <c r="E25" s="13"/>
    </row>
    <row r="26" spans="1:6" s="3" customFormat="1" ht="15.95" customHeight="1">
      <c r="A26" s="12" t="s">
        <v>16</v>
      </c>
      <c r="B26" s="24"/>
      <c r="C26" s="21"/>
      <c r="D26" s="13"/>
      <c r="E26" s="13"/>
    </row>
    <row r="27" spans="1:6" s="2" customFormat="1" ht="18" customHeight="1">
      <c r="A27" s="13" t="s">
        <v>17</v>
      </c>
      <c r="B27" s="16">
        <v>6.95</v>
      </c>
      <c r="C27" s="15">
        <v>7.7</v>
      </c>
      <c r="D27" s="31" t="s">
        <v>26</v>
      </c>
      <c r="E27" s="15">
        <v>4</v>
      </c>
    </row>
    <row r="28" spans="1:6" s="2" customFormat="1" ht="18" customHeight="1">
      <c r="A28" s="19" t="s">
        <v>21</v>
      </c>
      <c r="B28" s="26">
        <v>1.69</v>
      </c>
      <c r="C28" s="29">
        <v>1.87</v>
      </c>
      <c r="D28" s="32"/>
      <c r="E28" s="29">
        <v>0.97</v>
      </c>
      <c r="F28" s="25"/>
    </row>
    <row r="29" spans="1:6" s="4" customFormat="1" ht="15.95" customHeight="1">
      <c r="A29" s="12" t="s">
        <v>7</v>
      </c>
      <c r="B29" s="22">
        <f>SUM(B27:B28)</f>
        <v>8.64</v>
      </c>
      <c r="C29" s="27">
        <f>SUM(C27:C28)</f>
        <v>9.57</v>
      </c>
      <c r="D29" s="13"/>
      <c r="E29" s="27">
        <v>4.97</v>
      </c>
      <c r="F29" s="25"/>
    </row>
    <row r="30" spans="1:6" s="4" customFormat="1" ht="15.95" customHeight="1">
      <c r="A30" s="13"/>
      <c r="B30" s="14"/>
      <c r="C30" s="14"/>
      <c r="D30" s="13"/>
      <c r="E30" s="13"/>
    </row>
    <row r="31" spans="1:6" s="4" customFormat="1" ht="15.95" customHeight="1">
      <c r="A31" s="12" t="s">
        <v>15</v>
      </c>
      <c r="B31" s="22">
        <f>B17+B24+B29</f>
        <v>43.71</v>
      </c>
      <c r="C31" s="27">
        <f>C17+C24+C29</f>
        <v>44.779999999999994</v>
      </c>
      <c r="D31" s="22"/>
      <c r="E31" s="27">
        <f>E17+E24+E29</f>
        <v>15.18</v>
      </c>
    </row>
    <row r="32" spans="1:6" s="2" customFormat="1" ht="18" customHeight="1">
      <c r="A32" s="13"/>
      <c r="B32" s="14"/>
      <c r="C32" s="14"/>
      <c r="D32" s="3"/>
      <c r="E32" s="3"/>
    </row>
    <row r="33" spans="1:5" s="2" customFormat="1" ht="15.95" customHeight="1">
      <c r="A33" s="17"/>
      <c r="B33"/>
      <c r="C33"/>
      <c r="D33"/>
      <c r="E33"/>
    </row>
    <row r="34" spans="1:5" ht="13.5">
      <c r="A34" s="28" t="s">
        <v>19</v>
      </c>
    </row>
    <row r="35" spans="1:5" ht="13.5">
      <c r="A35" s="28" t="s">
        <v>24</v>
      </c>
    </row>
    <row r="36" spans="1:5">
      <c r="A36" s="33" t="s">
        <v>25</v>
      </c>
    </row>
    <row r="37" spans="1:5" ht="13.5">
      <c r="A37" s="34" t="s">
        <v>23</v>
      </c>
    </row>
  </sheetData>
  <phoneticPr fontId="0" type="noConversion"/>
  <pageMargins left="0.59055118110236227" right="0.39370078740157483" top="0.39370078740157483" bottom="0.39370078740157483" header="0.19685039370078741" footer="0.19685039370078741"/>
  <pageSetup paperSize="9" orientation="portrait" r:id="rId1"/>
  <headerFooter alignWithMargins="0">
    <oddHeader>&amp;R&amp;A</oddHeader>
    <oddFooter>&amp;L&amp;8&amp;F/Kajsa Jansson&amp;C&amp;P (&amp;N)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37"/>
  <sheetViews>
    <sheetView zoomScale="120" workbookViewId="0">
      <selection activeCell="A2" sqref="A2"/>
    </sheetView>
  </sheetViews>
  <sheetFormatPr defaultRowHeight="12"/>
  <cols>
    <col min="1" max="1" width="49.28515625" customWidth="1"/>
    <col min="3" max="3" width="2.7109375" customWidth="1"/>
    <col min="5" max="5" width="2.7109375" customWidth="1"/>
    <col min="8" max="8" width="2.7109375" customWidth="1"/>
  </cols>
  <sheetData>
    <row r="1" spans="1:8" ht="18" customHeight="1">
      <c r="A1" s="18" t="s">
        <v>41</v>
      </c>
    </row>
    <row r="2" spans="1:8" ht="15" customHeight="1">
      <c r="A2" s="30"/>
    </row>
    <row r="3" spans="1:8" ht="15">
      <c r="A3" s="8" t="s">
        <v>42</v>
      </c>
      <c r="B3" s="7"/>
    </row>
    <row r="4" spans="1:8" ht="15">
      <c r="A4" s="1"/>
    </row>
    <row r="5" spans="1:8" ht="45">
      <c r="A5" s="6" t="s">
        <v>27</v>
      </c>
    </row>
    <row r="6" spans="1:8">
      <c r="A6" s="5"/>
    </row>
    <row r="7" spans="1:8" ht="15">
      <c r="A7" s="5"/>
      <c r="B7" s="9"/>
      <c r="D7" s="9"/>
    </row>
    <row r="8" spans="1:8" s="3" customFormat="1" ht="15.95" customHeight="1">
      <c r="A8" s="5"/>
      <c r="B8" s="10">
        <v>2007</v>
      </c>
      <c r="D8" s="10" t="s">
        <v>29</v>
      </c>
      <c r="E8" s="31" t="s">
        <v>28</v>
      </c>
      <c r="F8" s="10" t="s">
        <v>43</v>
      </c>
      <c r="G8" s="39">
        <v>2008</v>
      </c>
      <c r="H8" s="31" t="s">
        <v>28</v>
      </c>
    </row>
    <row r="9" spans="1:8" s="3" customFormat="1" ht="15.95" customHeight="1">
      <c r="A9" s="12" t="s">
        <v>11</v>
      </c>
      <c r="B9" s="13"/>
      <c r="C9" s="13"/>
      <c r="D9" s="13"/>
      <c r="F9" s="13"/>
    </row>
    <row r="10" spans="1:8" s="3" customFormat="1" ht="15.95" customHeight="1">
      <c r="A10" s="13" t="s">
        <v>0</v>
      </c>
      <c r="B10" s="14">
        <v>10.210000000000001</v>
      </c>
      <c r="C10" s="13"/>
      <c r="D10" s="13">
        <v>10.210000000000001</v>
      </c>
      <c r="F10" s="14">
        <v>10.210000000000001</v>
      </c>
      <c r="G10" s="13">
        <v>10.210000000000001</v>
      </c>
    </row>
    <row r="11" spans="1:8" s="3" customFormat="1" ht="15.95" customHeight="1">
      <c r="A11" s="13" t="s">
        <v>1</v>
      </c>
      <c r="B11" s="14">
        <v>1.7</v>
      </c>
      <c r="C11" s="13"/>
      <c r="D11" s="13"/>
      <c r="F11" s="14">
        <v>1.7</v>
      </c>
      <c r="G11" s="13"/>
    </row>
    <row r="12" spans="1:8" s="3" customFormat="1" ht="15.95" customHeight="1">
      <c r="A12" s="13" t="s">
        <v>2</v>
      </c>
      <c r="B12" s="16">
        <v>8.7799999999999994</v>
      </c>
      <c r="C12" s="13"/>
      <c r="D12" s="13"/>
      <c r="F12" s="15">
        <v>7.71</v>
      </c>
      <c r="G12" s="13"/>
    </row>
    <row r="13" spans="1:8" s="3" customFormat="1" ht="15.95" customHeight="1">
      <c r="A13" s="13" t="s">
        <v>3</v>
      </c>
      <c r="B13" s="14">
        <v>0.68</v>
      </c>
      <c r="C13" s="13"/>
      <c r="D13" s="13"/>
      <c r="F13" s="14">
        <v>0.68</v>
      </c>
      <c r="G13" s="13"/>
    </row>
    <row r="14" spans="1:8" s="3" customFormat="1" ht="15.95" customHeight="1">
      <c r="A14" s="13" t="s">
        <v>4</v>
      </c>
      <c r="B14" s="14">
        <v>2.2000000000000002</v>
      </c>
      <c r="C14" s="13"/>
      <c r="D14" s="13"/>
      <c r="F14" s="14">
        <v>2.2000000000000002</v>
      </c>
      <c r="G14" s="13"/>
    </row>
    <row r="15" spans="1:8" s="3" customFormat="1" ht="15.95" customHeight="1">
      <c r="A15" s="13" t="s">
        <v>5</v>
      </c>
      <c r="B15" s="14">
        <v>4.45</v>
      </c>
      <c r="C15" s="13"/>
      <c r="D15" s="13"/>
      <c r="F15" s="40">
        <v>2.4300000000000002</v>
      </c>
      <c r="G15" s="13"/>
    </row>
    <row r="16" spans="1:8" s="3" customFormat="1" ht="15.95" customHeight="1">
      <c r="A16" s="19" t="s">
        <v>6</v>
      </c>
      <c r="B16" s="20">
        <v>4.4000000000000004</v>
      </c>
      <c r="C16" s="19"/>
      <c r="D16" s="19"/>
      <c r="E16" s="41"/>
      <c r="F16" s="42">
        <v>7.49</v>
      </c>
      <c r="G16" s="19"/>
      <c r="H16" s="41"/>
    </row>
    <row r="17" spans="1:8" s="3" customFormat="1" ht="15.95" customHeight="1">
      <c r="A17" s="12" t="s">
        <v>7</v>
      </c>
      <c r="B17" s="21">
        <f>SUM(B10:B16)</f>
        <v>32.419999999999995</v>
      </c>
      <c r="C17" s="31" t="s">
        <v>20</v>
      </c>
      <c r="D17" s="12">
        <f>SUM(D10:D16)</f>
        <v>10.210000000000001</v>
      </c>
      <c r="F17" s="21">
        <f>SUM(F10:F16)</f>
        <v>32.42</v>
      </c>
      <c r="G17" s="12">
        <f>SUM(G10:G16)</f>
        <v>10.210000000000001</v>
      </c>
    </row>
    <row r="18" spans="1:8" s="2" customFormat="1" ht="18" customHeight="1">
      <c r="A18" s="23"/>
      <c r="B18" s="22"/>
      <c r="C18" s="13"/>
      <c r="D18" s="13"/>
      <c r="F18" s="22"/>
      <c r="G18" s="13"/>
    </row>
    <row r="19" spans="1:8" s="2" customFormat="1" ht="12.75">
      <c r="A19" s="12" t="s">
        <v>12</v>
      </c>
      <c r="B19" s="14"/>
      <c r="C19" s="13"/>
      <c r="D19" s="13"/>
      <c r="F19" s="14"/>
      <c r="G19" s="13"/>
    </row>
    <row r="20" spans="1:8" s="3" customFormat="1" ht="15.95" customHeight="1">
      <c r="A20" s="13" t="s">
        <v>9</v>
      </c>
      <c r="B20" s="16">
        <v>0.4</v>
      </c>
      <c r="C20" s="13"/>
      <c r="D20" s="13"/>
      <c r="F20" s="15">
        <v>0.35</v>
      </c>
      <c r="G20" s="13"/>
    </row>
    <row r="21" spans="1:8" s="3" customFormat="1" ht="15.95" customHeight="1">
      <c r="A21" s="13" t="s">
        <v>8</v>
      </c>
      <c r="B21" s="14">
        <v>1.7</v>
      </c>
      <c r="C21" s="13"/>
      <c r="D21" s="13"/>
      <c r="F21" s="40">
        <v>1.64</v>
      </c>
      <c r="G21" s="13"/>
    </row>
    <row r="22" spans="1:8" s="3" customFormat="1" ht="15.95" customHeight="1">
      <c r="A22" s="13" t="s">
        <v>10</v>
      </c>
      <c r="B22" s="14">
        <v>0.01</v>
      </c>
      <c r="C22" s="13"/>
      <c r="D22" s="13"/>
      <c r="F22" s="14">
        <v>0.01</v>
      </c>
      <c r="G22" s="13"/>
    </row>
    <row r="23" spans="1:8" s="3" customFormat="1" ht="15.95" customHeight="1">
      <c r="A23" s="19" t="s">
        <v>13</v>
      </c>
      <c r="B23" s="20">
        <v>0.68</v>
      </c>
      <c r="C23" s="19"/>
      <c r="D23" s="19"/>
      <c r="E23" s="41"/>
      <c r="F23" s="42">
        <v>0.51</v>
      </c>
      <c r="G23" s="19"/>
      <c r="H23" s="41"/>
    </row>
    <row r="24" spans="1:8" s="3" customFormat="1" ht="15.95" customHeight="1">
      <c r="A24" s="12" t="s">
        <v>7</v>
      </c>
      <c r="B24" s="22">
        <f>SUM(B20:B23)</f>
        <v>2.79</v>
      </c>
      <c r="C24" s="31"/>
      <c r="D24" s="13"/>
      <c r="F24" s="27">
        <f>SUM(F20:F23)</f>
        <v>2.5099999999999998</v>
      </c>
      <c r="G24" s="13"/>
    </row>
    <row r="25" spans="1:8" s="3" customFormat="1" ht="15.95" customHeight="1">
      <c r="A25" s="13"/>
      <c r="B25" s="14"/>
      <c r="C25" s="13"/>
      <c r="D25" s="13"/>
      <c r="F25" s="14"/>
      <c r="G25" s="13"/>
    </row>
    <row r="26" spans="1:8" s="3" customFormat="1" ht="15.95" customHeight="1">
      <c r="A26" s="12" t="s">
        <v>16</v>
      </c>
      <c r="B26" s="21"/>
      <c r="C26" s="13"/>
      <c r="D26" s="13"/>
      <c r="F26" s="21"/>
      <c r="G26" s="13"/>
    </row>
    <row r="27" spans="1:8" s="2" customFormat="1" ht="18" customHeight="1">
      <c r="A27" s="13" t="s">
        <v>17</v>
      </c>
      <c r="B27" s="16">
        <v>7.7</v>
      </c>
      <c r="C27" s="31"/>
      <c r="D27" s="15">
        <v>4</v>
      </c>
      <c r="F27" s="15">
        <v>7.4</v>
      </c>
      <c r="G27" s="16">
        <v>4</v>
      </c>
    </row>
    <row r="28" spans="1:8" s="2" customFormat="1" ht="18" customHeight="1">
      <c r="A28" s="19" t="s">
        <v>21</v>
      </c>
      <c r="B28" s="26">
        <v>1.87</v>
      </c>
      <c r="C28" s="32"/>
      <c r="D28" s="29">
        <v>0.97</v>
      </c>
      <c r="E28" s="43"/>
      <c r="F28" s="29">
        <v>1.8</v>
      </c>
      <c r="G28" s="26">
        <v>0.97</v>
      </c>
      <c r="H28" s="43"/>
    </row>
    <row r="29" spans="1:8" s="4" customFormat="1" ht="15.95" customHeight="1">
      <c r="A29" s="12" t="s">
        <v>7</v>
      </c>
      <c r="B29" s="22">
        <f>SUM(B27:B28)</f>
        <v>9.57</v>
      </c>
      <c r="C29" s="13"/>
      <c r="D29" s="27">
        <v>4.97</v>
      </c>
      <c r="E29" s="25"/>
      <c r="F29" s="27">
        <f>SUM(F27:F28)</f>
        <v>9.2000000000000011</v>
      </c>
      <c r="G29" s="22">
        <f>SUM(G27:G28)</f>
        <v>4.97</v>
      </c>
      <c r="H29" s="25"/>
    </row>
    <row r="30" spans="1:8" s="4" customFormat="1" ht="15.95" customHeight="1">
      <c r="A30" s="13"/>
      <c r="B30" s="14"/>
      <c r="C30" s="13"/>
      <c r="D30" s="13"/>
      <c r="F30" s="14"/>
      <c r="G30" s="3"/>
    </row>
    <row r="31" spans="1:8" s="4" customFormat="1" ht="15.95" customHeight="1">
      <c r="A31" s="12" t="s">
        <v>15</v>
      </c>
      <c r="B31" s="22">
        <f>B17+B24+B29</f>
        <v>44.779999999999994</v>
      </c>
      <c r="C31" s="22"/>
      <c r="D31" s="27">
        <f>D17+D24+D29</f>
        <v>15.18</v>
      </c>
      <c r="F31" s="27">
        <f>F17+F24+F29</f>
        <v>44.13</v>
      </c>
      <c r="G31" s="22">
        <f>G17+G24+G29</f>
        <v>15.18</v>
      </c>
    </row>
    <row r="32" spans="1:8" s="2" customFormat="1" ht="18" customHeight="1">
      <c r="A32" s="13"/>
      <c r="B32" s="14"/>
      <c r="C32" s="3"/>
      <c r="D32" s="3"/>
    </row>
    <row r="33" spans="1:4" s="2" customFormat="1" ht="15.95" customHeight="1">
      <c r="A33" s="17"/>
      <c r="B33"/>
      <c r="C33"/>
      <c r="D33"/>
    </row>
    <row r="34" spans="1:4" ht="13.5">
      <c r="A34" s="28" t="s">
        <v>44</v>
      </c>
    </row>
    <row r="35" spans="1:4" ht="13.5">
      <c r="A35" s="28" t="s">
        <v>45</v>
      </c>
    </row>
    <row r="36" spans="1:4">
      <c r="A36" s="33" t="s">
        <v>46</v>
      </c>
    </row>
    <row r="37" spans="1:4" ht="13.5">
      <c r="A37" s="34"/>
    </row>
  </sheetData>
  <phoneticPr fontId="0" type="noConversion"/>
  <pageMargins left="0.59055118110236227" right="0.39370078740157483" top="0.39370078740157483" bottom="0.39370078740157483" header="0.19685039370078741" footer="0.19685039370078741"/>
  <pageSetup paperSize="9" orientation="portrait" r:id="rId1"/>
  <headerFooter alignWithMargins="0">
    <oddHeader>&amp;R&amp;A</oddHeader>
    <oddFooter>&amp;L&amp;8&amp;F/Kajsa Jansson&amp;C&amp;P (&amp;N)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49"/>
  <sheetViews>
    <sheetView zoomScale="120" workbookViewId="0">
      <selection activeCell="A2" sqref="A2"/>
    </sheetView>
  </sheetViews>
  <sheetFormatPr defaultRowHeight="12"/>
  <cols>
    <col min="1" max="1" width="49.28515625" customWidth="1"/>
    <col min="4" max="4" width="0" hidden="1" customWidth="1"/>
    <col min="5" max="5" width="2.7109375" customWidth="1"/>
  </cols>
  <sheetData>
    <row r="1" spans="1:6" ht="18" customHeight="1">
      <c r="A1" s="18" t="s">
        <v>47</v>
      </c>
    </row>
    <row r="2" spans="1:6" ht="12" customHeight="1">
      <c r="A2" s="30"/>
    </row>
    <row r="3" spans="1:6" ht="15">
      <c r="A3" s="8" t="s">
        <v>63</v>
      </c>
      <c r="B3" s="7"/>
    </row>
    <row r="4" spans="1:6" ht="12" customHeight="1">
      <c r="A4" s="1"/>
    </row>
    <row r="5" spans="1:6" ht="45">
      <c r="A5" s="6" t="s">
        <v>27</v>
      </c>
    </row>
    <row r="6" spans="1:6" ht="12" customHeight="1">
      <c r="A6" s="5"/>
    </row>
    <row r="7" spans="1:6" ht="12" customHeight="1">
      <c r="A7" s="5"/>
      <c r="B7" s="9"/>
    </row>
    <row r="8" spans="1:6" s="3" customFormat="1" ht="15.95" customHeight="1">
      <c r="A8" s="5"/>
      <c r="B8" s="44" t="s">
        <v>43</v>
      </c>
      <c r="C8" s="54" t="s">
        <v>48</v>
      </c>
      <c r="D8" s="39">
        <v>2008</v>
      </c>
      <c r="E8" s="31"/>
      <c r="F8" s="52" t="s">
        <v>64</v>
      </c>
    </row>
    <row r="9" spans="1:6" s="3" customFormat="1" ht="15.95" customHeight="1">
      <c r="A9" s="12" t="s">
        <v>11</v>
      </c>
      <c r="B9" s="13"/>
      <c r="C9" s="55"/>
      <c r="F9" s="52" t="s">
        <v>86</v>
      </c>
    </row>
    <row r="10" spans="1:6" s="3" customFormat="1" ht="15.95" customHeight="1">
      <c r="A10" s="13" t="s">
        <v>0</v>
      </c>
      <c r="B10" s="14">
        <v>10.210000000000001</v>
      </c>
      <c r="C10" s="56">
        <v>10.210000000000001</v>
      </c>
      <c r="D10" s="13">
        <v>10.210000000000001</v>
      </c>
      <c r="F10" s="53" t="s">
        <v>87</v>
      </c>
    </row>
    <row r="11" spans="1:6" s="3" customFormat="1" ht="15.95" customHeight="1">
      <c r="A11" s="13" t="s">
        <v>1</v>
      </c>
      <c r="B11" s="14">
        <v>1.7</v>
      </c>
      <c r="C11" s="56">
        <v>1.7</v>
      </c>
      <c r="D11" s="13"/>
    </row>
    <row r="12" spans="1:6" s="3" customFormat="1" ht="15.95" customHeight="1">
      <c r="A12" s="13" t="s">
        <v>2</v>
      </c>
      <c r="B12" s="16">
        <v>7.71</v>
      </c>
      <c r="C12" s="57">
        <v>6.71</v>
      </c>
      <c r="D12" s="13"/>
    </row>
    <row r="13" spans="1:6" s="3" customFormat="1" ht="15.95" customHeight="1">
      <c r="A13" s="13" t="s">
        <v>3</v>
      </c>
      <c r="B13" s="14">
        <v>0.68</v>
      </c>
      <c r="C13" s="56">
        <v>0.68</v>
      </c>
      <c r="D13" s="13"/>
    </row>
    <row r="14" spans="1:6" s="3" customFormat="1" ht="15.95" customHeight="1">
      <c r="A14" s="13" t="s">
        <v>4</v>
      </c>
      <c r="B14" s="14">
        <v>2.2000000000000002</v>
      </c>
      <c r="C14" s="56">
        <v>2.2000000000000002</v>
      </c>
      <c r="D14" s="13"/>
    </row>
    <row r="15" spans="1:6" s="3" customFormat="1" ht="15.95" customHeight="1">
      <c r="A15" s="13" t="s">
        <v>5</v>
      </c>
      <c r="B15" s="14">
        <v>2.4300000000000002</v>
      </c>
      <c r="C15" s="56">
        <v>2.4300000000000002</v>
      </c>
      <c r="D15" s="13"/>
    </row>
    <row r="16" spans="1:6" s="3" customFormat="1" ht="15.95" customHeight="1">
      <c r="A16" s="19" t="s">
        <v>6</v>
      </c>
      <c r="B16" s="20">
        <v>7.49</v>
      </c>
      <c r="C16" s="58">
        <v>7.49</v>
      </c>
      <c r="D16" s="19"/>
      <c r="E16" s="41"/>
    </row>
    <row r="17" spans="1:5" s="3" customFormat="1" ht="15.95" customHeight="1">
      <c r="A17" s="12" t="s">
        <v>49</v>
      </c>
      <c r="B17" s="21">
        <f>SUM(B10:B16)</f>
        <v>32.42</v>
      </c>
      <c r="C17" s="59">
        <f>SUM(C10:C16)</f>
        <v>31.42</v>
      </c>
      <c r="D17" s="12">
        <f>SUM(D10:D16)</f>
        <v>10.210000000000001</v>
      </c>
    </row>
    <row r="18" spans="1:5" s="2" customFormat="1" ht="12" customHeight="1">
      <c r="A18" s="23"/>
      <c r="B18" s="22"/>
      <c r="C18" s="60"/>
      <c r="D18" s="13"/>
    </row>
    <row r="19" spans="1:5" s="2" customFormat="1" ht="12.75">
      <c r="A19" s="12" t="s">
        <v>12</v>
      </c>
      <c r="B19" s="14"/>
      <c r="C19" s="56"/>
      <c r="D19" s="13"/>
    </row>
    <row r="20" spans="1:5" s="3" customFormat="1" ht="15.95" customHeight="1">
      <c r="A20" s="13" t="s">
        <v>9</v>
      </c>
      <c r="B20" s="16">
        <v>0.35</v>
      </c>
      <c r="C20" s="57">
        <v>0.3</v>
      </c>
      <c r="D20" s="13"/>
    </row>
    <row r="21" spans="1:5" s="3" customFormat="1" ht="15.95" customHeight="1">
      <c r="A21" s="13" t="s">
        <v>8</v>
      </c>
      <c r="B21" s="14">
        <v>1.64</v>
      </c>
      <c r="C21" s="61">
        <v>1.44</v>
      </c>
      <c r="D21" s="13"/>
    </row>
    <row r="22" spans="1:5" s="3" customFormat="1" ht="15.95" customHeight="1">
      <c r="A22" s="13" t="s">
        <v>10</v>
      </c>
      <c r="B22" s="14">
        <v>0.01</v>
      </c>
      <c r="C22" s="56">
        <v>0.01</v>
      </c>
      <c r="D22" s="13"/>
    </row>
    <row r="23" spans="1:5" s="3" customFormat="1" ht="15.95" customHeight="1">
      <c r="A23" s="19" t="s">
        <v>13</v>
      </c>
      <c r="B23" s="20">
        <v>0.51</v>
      </c>
      <c r="C23" s="62">
        <v>0.45</v>
      </c>
      <c r="D23" s="19"/>
      <c r="E23" s="41"/>
    </row>
    <row r="24" spans="1:5" s="3" customFormat="1" ht="15.95" customHeight="1">
      <c r="A24" s="12" t="s">
        <v>49</v>
      </c>
      <c r="B24" s="22">
        <f>SUM(B20:B23)</f>
        <v>2.5099999999999998</v>
      </c>
      <c r="C24" s="63">
        <f>SUM(C20:C23)</f>
        <v>2.2000000000000002</v>
      </c>
      <c r="D24" s="13"/>
    </row>
    <row r="25" spans="1:5" s="3" customFormat="1" ht="12" customHeight="1">
      <c r="A25" s="13"/>
      <c r="B25" s="14"/>
      <c r="C25" s="56"/>
      <c r="D25" s="13"/>
    </row>
    <row r="26" spans="1:5" s="3" customFormat="1" ht="15.95" customHeight="1">
      <c r="A26" s="12" t="s">
        <v>16</v>
      </c>
      <c r="B26" s="21"/>
      <c r="C26" s="64"/>
      <c r="D26" s="13"/>
    </row>
    <row r="27" spans="1:5" s="2" customFormat="1" ht="18" customHeight="1">
      <c r="A27" s="13" t="s">
        <v>50</v>
      </c>
      <c r="B27" s="16">
        <v>7.4</v>
      </c>
      <c r="C27" s="65">
        <v>8.2100000000000009</v>
      </c>
      <c r="D27" s="16">
        <v>4</v>
      </c>
    </row>
    <row r="28" spans="1:5" s="2" customFormat="1" ht="18" customHeight="1">
      <c r="A28" s="19" t="s">
        <v>51</v>
      </c>
      <c r="B28" s="26">
        <f>0.2426*B27</f>
        <v>1.7952400000000002</v>
      </c>
      <c r="C28" s="66">
        <f>0.2426*C27</f>
        <v>1.9917460000000002</v>
      </c>
      <c r="D28" s="26">
        <v>0.97</v>
      </c>
      <c r="E28" s="43"/>
    </row>
    <row r="29" spans="1:5" s="4" customFormat="1" ht="15.95" customHeight="1">
      <c r="A29" s="12" t="s">
        <v>7</v>
      </c>
      <c r="B29" s="22">
        <f>SUM(B27:B28)</f>
        <v>9.1952400000000001</v>
      </c>
      <c r="C29" s="63">
        <f>SUM(C27:C28)</f>
        <v>10.201746000000002</v>
      </c>
      <c r="D29" s="27">
        <f>SUM(D27:D28)</f>
        <v>4.97</v>
      </c>
      <c r="E29" s="25"/>
    </row>
    <row r="30" spans="1:5" s="4" customFormat="1" ht="12" customHeight="1">
      <c r="A30" s="13"/>
      <c r="B30" s="14"/>
      <c r="C30" s="61"/>
      <c r="D30" s="3"/>
    </row>
    <row r="31" spans="1:5" s="4" customFormat="1" ht="15.95" customHeight="1">
      <c r="A31" s="12" t="s">
        <v>15</v>
      </c>
      <c r="B31" s="22">
        <f>B17+B24+B29</f>
        <v>44.125239999999998</v>
      </c>
      <c r="C31" s="63">
        <f>C17+C24+C29</f>
        <v>43.821746000000005</v>
      </c>
      <c r="D31" s="27">
        <f>D17+D24+D29</f>
        <v>15.18</v>
      </c>
    </row>
    <row r="32" spans="1:5" ht="12" customHeight="1">
      <c r="A32" s="45"/>
    </row>
    <row r="33" spans="1:7" ht="12" customHeight="1"/>
    <row r="34" spans="1:7" ht="15.75">
      <c r="A34" s="46" t="s">
        <v>52</v>
      </c>
    </row>
    <row r="35" spans="1:7" ht="12" customHeight="1">
      <c r="A35" s="47"/>
      <c r="C35" s="48"/>
    </row>
    <row r="36" spans="1:7" ht="12.75">
      <c r="A36" s="49" t="s">
        <v>53</v>
      </c>
    </row>
    <row r="37" spans="1:7" ht="15">
      <c r="A37" s="50" t="s">
        <v>54</v>
      </c>
    </row>
    <row r="38" spans="1:7" ht="12" customHeight="1">
      <c r="A38" s="50" t="s">
        <v>55</v>
      </c>
    </row>
    <row r="39" spans="1:7" ht="15">
      <c r="A39" s="50"/>
    </row>
    <row r="40" spans="1:7" ht="12.75">
      <c r="A40" s="49" t="s">
        <v>56</v>
      </c>
      <c r="B40" s="48"/>
      <c r="C40" s="48"/>
    </row>
    <row r="41" spans="1:7" ht="12" customHeight="1">
      <c r="A41" s="50" t="s">
        <v>57</v>
      </c>
      <c r="B41" s="48"/>
      <c r="C41" s="48"/>
    </row>
    <row r="42" spans="1:7" ht="15">
      <c r="A42" s="50" t="s">
        <v>55</v>
      </c>
      <c r="B42" s="48"/>
      <c r="C42" s="48"/>
    </row>
    <row r="43" spans="1:7" ht="15.75">
      <c r="B43" s="48"/>
      <c r="C43" s="48"/>
      <c r="D43" s="48"/>
      <c r="E43" s="15"/>
      <c r="G43" s="47"/>
    </row>
    <row r="44" spans="1:7" ht="15.75">
      <c r="A44" s="51" t="s">
        <v>58</v>
      </c>
      <c r="B44" s="48"/>
      <c r="C44" s="48"/>
      <c r="D44" s="48"/>
      <c r="E44" s="15"/>
      <c r="G44" s="47"/>
    </row>
    <row r="45" spans="1:7" ht="15.75">
      <c r="A45" s="11" t="s">
        <v>59</v>
      </c>
      <c r="B45" s="48"/>
      <c r="C45" s="48"/>
      <c r="D45" s="48"/>
      <c r="E45" s="15"/>
      <c r="G45" s="47"/>
    </row>
    <row r="46" spans="1:7" ht="12" customHeight="1">
      <c r="A46" s="11" t="s">
        <v>60</v>
      </c>
      <c r="B46" s="48"/>
      <c r="C46" s="48"/>
    </row>
    <row r="48" spans="1:7" ht="12.75">
      <c r="A48" s="49" t="s">
        <v>61</v>
      </c>
      <c r="B48" s="48"/>
      <c r="C48" s="48"/>
    </row>
    <row r="49" spans="1:3" ht="15">
      <c r="A49" s="11" t="s">
        <v>62</v>
      </c>
      <c r="B49" s="48"/>
      <c r="C49" s="48"/>
    </row>
  </sheetData>
  <phoneticPr fontId="0" type="noConversion"/>
  <pageMargins left="0.59055118110236227" right="0.39370078740157483" top="0.39370078740157483" bottom="0.39370078740157483" header="0.19685039370078741" footer="0.19685039370078741"/>
  <pageSetup paperSize="9" orientation="portrait" r:id="rId1"/>
  <headerFooter alignWithMargins="0">
    <oddHeader>&amp;R&amp;A</oddHeader>
    <oddFooter>&amp;L&amp;8&amp;F/Kajsa Jansson&amp;C&amp;P (&amp;N)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50"/>
  <sheetViews>
    <sheetView zoomScale="120" workbookViewId="0">
      <selection activeCell="A2" sqref="A2"/>
    </sheetView>
  </sheetViews>
  <sheetFormatPr defaultRowHeight="12"/>
  <cols>
    <col min="1" max="1" width="46.42578125" style="68" customWidth="1"/>
    <col min="2" max="5" width="11.7109375" style="68" customWidth="1"/>
    <col min="6" max="6" width="2.7109375" style="68" customWidth="1"/>
    <col min="7" max="16384" width="9.140625" style="68"/>
  </cols>
  <sheetData>
    <row r="1" spans="1:7" ht="18" customHeight="1">
      <c r="A1" s="67" t="s">
        <v>65</v>
      </c>
    </row>
    <row r="2" spans="1:7" ht="14.1" customHeight="1">
      <c r="A2" s="69"/>
    </row>
    <row r="3" spans="1:7" ht="14.1" customHeight="1">
      <c r="A3" s="70" t="s">
        <v>66</v>
      </c>
      <c r="B3" s="71"/>
    </row>
    <row r="4" spans="1:7" ht="14.1" customHeight="1">
      <c r="A4" s="72"/>
    </row>
    <row r="5" spans="1:7" ht="45">
      <c r="A5" s="73" t="s">
        <v>27</v>
      </c>
    </row>
    <row r="6" spans="1:7" s="78" customFormat="1" ht="25.5">
      <c r="A6" s="74"/>
      <c r="B6" s="75" t="s">
        <v>67</v>
      </c>
      <c r="C6" s="75" t="s">
        <v>68</v>
      </c>
      <c r="D6" s="76" t="s">
        <v>69</v>
      </c>
      <c r="E6" s="77" t="s">
        <v>70</v>
      </c>
      <c r="G6" s="52" t="s">
        <v>64</v>
      </c>
    </row>
    <row r="7" spans="1:7" ht="15.95" customHeight="1">
      <c r="A7" s="79"/>
      <c r="B7" s="80">
        <v>39797</v>
      </c>
      <c r="C7" s="80">
        <v>39986</v>
      </c>
      <c r="D7" s="81">
        <v>40158</v>
      </c>
      <c r="E7" s="81">
        <v>40151</v>
      </c>
      <c r="G7" s="52" t="s">
        <v>88</v>
      </c>
    </row>
    <row r="8" spans="1:7" s="84" customFormat="1" ht="15.95" customHeight="1">
      <c r="A8" s="79"/>
      <c r="B8" s="82" t="s">
        <v>71</v>
      </c>
      <c r="C8" s="82" t="s">
        <v>71</v>
      </c>
      <c r="D8" s="83" t="s">
        <v>71</v>
      </c>
      <c r="E8" s="83" t="s">
        <v>71</v>
      </c>
      <c r="G8" s="53" t="s">
        <v>89</v>
      </c>
    </row>
    <row r="9" spans="1:7" s="84" customFormat="1" ht="15.95" customHeight="1">
      <c r="A9" s="85" t="s">
        <v>11</v>
      </c>
      <c r="B9" s="86"/>
      <c r="C9" s="87"/>
      <c r="D9" s="86"/>
    </row>
    <row r="10" spans="1:7" s="84" customFormat="1" ht="15.95" customHeight="1">
      <c r="A10" s="86" t="s">
        <v>0</v>
      </c>
      <c r="B10" s="88">
        <v>10.210000000000001</v>
      </c>
      <c r="C10" s="88">
        <v>10.210000000000001</v>
      </c>
      <c r="D10" s="89">
        <v>10.210000000000001</v>
      </c>
      <c r="E10" s="89">
        <v>10.210000000000001</v>
      </c>
    </row>
    <row r="11" spans="1:7" s="84" customFormat="1" ht="15.95" customHeight="1">
      <c r="A11" s="86" t="s">
        <v>1</v>
      </c>
      <c r="B11" s="88">
        <v>1.7</v>
      </c>
      <c r="C11" s="88">
        <v>1.7</v>
      </c>
      <c r="D11" s="89">
        <v>1.7</v>
      </c>
      <c r="E11" s="89">
        <v>1.7</v>
      </c>
    </row>
    <row r="12" spans="1:7" s="84" customFormat="1" ht="15.95" customHeight="1">
      <c r="A12" s="86" t="s">
        <v>2</v>
      </c>
      <c r="B12" s="90">
        <v>6.71</v>
      </c>
      <c r="C12" s="90">
        <v>6.71</v>
      </c>
      <c r="D12" s="91">
        <v>6.71</v>
      </c>
      <c r="E12" s="92">
        <v>5.95</v>
      </c>
    </row>
    <row r="13" spans="1:7" s="84" customFormat="1" ht="15.95" customHeight="1">
      <c r="A13" s="86" t="s">
        <v>3</v>
      </c>
      <c r="B13" s="88">
        <v>0.68</v>
      </c>
      <c r="C13" s="88">
        <v>0.68</v>
      </c>
      <c r="D13" s="89">
        <v>0.68</v>
      </c>
      <c r="E13" s="89">
        <v>0.68</v>
      </c>
    </row>
    <row r="14" spans="1:7" s="84" customFormat="1" ht="15.95" customHeight="1">
      <c r="A14" s="86" t="s">
        <v>4</v>
      </c>
      <c r="B14" s="88">
        <v>2.2000000000000002</v>
      </c>
      <c r="C14" s="88">
        <v>2.2000000000000002</v>
      </c>
      <c r="D14" s="89">
        <v>2.2000000000000002</v>
      </c>
      <c r="E14" s="89">
        <v>2.2000000000000002</v>
      </c>
    </row>
    <row r="15" spans="1:7" s="84" customFormat="1" ht="15.95" customHeight="1">
      <c r="A15" s="86" t="s">
        <v>5</v>
      </c>
      <c r="B15" s="88">
        <v>2.4300000000000002</v>
      </c>
      <c r="C15" s="88">
        <v>2.4300000000000002</v>
      </c>
      <c r="D15" s="89">
        <v>2.4300000000000002</v>
      </c>
      <c r="E15" s="92">
        <v>4.6500000000000004</v>
      </c>
    </row>
    <row r="16" spans="1:7" s="84" customFormat="1" ht="15.95" customHeight="1">
      <c r="A16" s="93" t="s">
        <v>6</v>
      </c>
      <c r="B16" s="94">
        <v>7.49</v>
      </c>
      <c r="C16" s="94">
        <v>7.49</v>
      </c>
      <c r="D16" s="95">
        <v>7.49</v>
      </c>
      <c r="E16" s="96">
        <v>6.03</v>
      </c>
    </row>
    <row r="17" spans="1:5" s="84" customFormat="1" ht="15.95" customHeight="1">
      <c r="A17" s="85" t="s">
        <v>49</v>
      </c>
      <c r="B17" s="97">
        <f>SUM(B10:B16)</f>
        <v>31.42</v>
      </c>
      <c r="C17" s="97">
        <f>SUM(C10:C16)</f>
        <v>31.42</v>
      </c>
      <c r="D17" s="98">
        <f>SUM(D10:D16)</f>
        <v>31.42</v>
      </c>
      <c r="E17" s="98">
        <v>31.42</v>
      </c>
    </row>
    <row r="18" spans="1:5" s="103" customFormat="1" ht="12" customHeight="1">
      <c r="A18" s="99"/>
      <c r="B18" s="100"/>
      <c r="C18" s="101"/>
      <c r="D18" s="100"/>
      <c r="E18" s="102"/>
    </row>
    <row r="19" spans="1:5" s="103" customFormat="1" ht="12.75">
      <c r="A19" s="85" t="s">
        <v>12</v>
      </c>
      <c r="B19" s="89"/>
      <c r="C19" s="88"/>
      <c r="D19" s="89"/>
      <c r="E19" s="102"/>
    </row>
    <row r="20" spans="1:5" s="84" customFormat="1" ht="15.95" customHeight="1">
      <c r="A20" s="86" t="s">
        <v>9</v>
      </c>
      <c r="B20" s="90">
        <v>0.3</v>
      </c>
      <c r="C20" s="90">
        <v>0.3</v>
      </c>
      <c r="D20" s="91">
        <v>0.3</v>
      </c>
      <c r="E20" s="89">
        <v>0.3</v>
      </c>
    </row>
    <row r="21" spans="1:5" s="84" customFormat="1" ht="15.95" customHeight="1">
      <c r="A21" s="86" t="s">
        <v>8</v>
      </c>
      <c r="B21" s="88">
        <v>1.44</v>
      </c>
      <c r="C21" s="104">
        <v>0.8</v>
      </c>
      <c r="D21" s="92">
        <v>0</v>
      </c>
      <c r="E21" s="92">
        <v>0.4</v>
      </c>
    </row>
    <row r="22" spans="1:5" s="84" customFormat="1" ht="15.95" customHeight="1">
      <c r="A22" s="86" t="s">
        <v>10</v>
      </c>
      <c r="B22" s="88">
        <v>0.01</v>
      </c>
      <c r="C22" s="88">
        <v>0.01</v>
      </c>
      <c r="D22" s="89">
        <v>0.01</v>
      </c>
      <c r="E22" s="89">
        <v>0.01</v>
      </c>
    </row>
    <row r="23" spans="1:5" s="84" customFormat="1" ht="15.95" customHeight="1">
      <c r="A23" s="93" t="s">
        <v>13</v>
      </c>
      <c r="B23" s="94">
        <v>0.45</v>
      </c>
      <c r="C23" s="105">
        <v>0.25</v>
      </c>
      <c r="D23" s="106">
        <v>0</v>
      </c>
      <c r="E23" s="96">
        <v>0.12</v>
      </c>
    </row>
    <row r="24" spans="1:5" s="84" customFormat="1" ht="15.95" customHeight="1">
      <c r="A24" s="85" t="s">
        <v>49</v>
      </c>
      <c r="B24" s="101">
        <f>SUM(B20:B23)</f>
        <v>2.2000000000000002</v>
      </c>
      <c r="C24" s="107">
        <f>SUM(C20:C23)</f>
        <v>1.36</v>
      </c>
      <c r="D24" s="108">
        <f>SUM(D20:D23)</f>
        <v>0.31</v>
      </c>
      <c r="E24" s="108">
        <v>0.83</v>
      </c>
    </row>
    <row r="25" spans="1:5" s="84" customFormat="1" ht="12" customHeight="1">
      <c r="A25" s="86"/>
      <c r="B25" s="88"/>
      <c r="C25" s="88"/>
      <c r="D25" s="89"/>
      <c r="E25" s="89"/>
    </row>
    <row r="26" spans="1:5" s="84" customFormat="1" ht="15.95" customHeight="1">
      <c r="A26" s="85" t="s">
        <v>16</v>
      </c>
      <c r="B26" s="97"/>
      <c r="C26" s="97"/>
      <c r="D26" s="98"/>
      <c r="E26" s="89"/>
    </row>
    <row r="27" spans="1:5" s="103" customFormat="1" ht="18" customHeight="1">
      <c r="A27" s="86" t="s">
        <v>50</v>
      </c>
      <c r="B27" s="109">
        <v>8.2100000000000009</v>
      </c>
      <c r="C27" s="109">
        <v>8.2100000000000009</v>
      </c>
      <c r="D27" s="110">
        <v>8.2100000000000009</v>
      </c>
      <c r="E27" s="111">
        <v>8.0500000000000007</v>
      </c>
    </row>
    <row r="28" spans="1:5" s="103" customFormat="1" ht="18" customHeight="1">
      <c r="A28" s="93" t="s">
        <v>51</v>
      </c>
      <c r="B28" s="112">
        <f>0.2426*B27</f>
        <v>1.9917460000000002</v>
      </c>
      <c r="C28" s="112">
        <f>0.2426*C27</f>
        <v>1.9917460000000002</v>
      </c>
      <c r="D28" s="113">
        <f>0.2426*D27</f>
        <v>1.9917460000000002</v>
      </c>
      <c r="E28" s="96">
        <v>1.95</v>
      </c>
    </row>
    <row r="29" spans="1:5" s="114" customFormat="1" ht="15.95" customHeight="1">
      <c r="A29" s="85" t="s">
        <v>7</v>
      </c>
      <c r="B29" s="101">
        <f>SUM(B27:B28)</f>
        <v>10.201746000000002</v>
      </c>
      <c r="C29" s="101">
        <f>SUM(C27:C28)</f>
        <v>10.201746000000002</v>
      </c>
      <c r="D29" s="100">
        <f>SUM(D27:D28)</f>
        <v>10.201746000000002</v>
      </c>
      <c r="E29" s="108">
        <v>10</v>
      </c>
    </row>
    <row r="30" spans="1:5" s="114" customFormat="1" ht="12" customHeight="1">
      <c r="A30" s="86"/>
      <c r="B30" s="104"/>
      <c r="C30" s="104"/>
      <c r="D30" s="92"/>
      <c r="E30" s="115"/>
    </row>
    <row r="31" spans="1:5" s="114" customFormat="1" ht="15.95" customHeight="1">
      <c r="A31" s="85" t="s">
        <v>15</v>
      </c>
      <c r="B31" s="101">
        <f>B17+B24+B29</f>
        <v>43.821746000000005</v>
      </c>
      <c r="C31" s="107">
        <f>C17+C24+C29</f>
        <v>42.981746000000001</v>
      </c>
      <c r="D31" s="108">
        <f>D17+D24+D29</f>
        <v>41.931746000000004</v>
      </c>
      <c r="E31" s="108">
        <v>42.25</v>
      </c>
    </row>
    <row r="32" spans="1:5" ht="12" customHeight="1">
      <c r="A32" s="116"/>
    </row>
    <row r="33" spans="1:7" ht="12" customHeight="1"/>
    <row r="34" spans="1:7" ht="15.75">
      <c r="A34" s="117" t="s">
        <v>52</v>
      </c>
    </row>
    <row r="35" spans="1:7" ht="12" customHeight="1">
      <c r="A35" s="118"/>
    </row>
    <row r="36" spans="1:7" ht="14.1" customHeight="1">
      <c r="A36" s="119" t="s">
        <v>72</v>
      </c>
      <c r="B36" s="120"/>
      <c r="C36" s="120"/>
      <c r="D36" s="120"/>
    </row>
    <row r="37" spans="1:7" ht="14.1" customHeight="1">
      <c r="A37" s="118" t="s">
        <v>73</v>
      </c>
      <c r="B37" s="120"/>
      <c r="C37" s="120"/>
      <c r="D37" s="120"/>
    </row>
    <row r="38" spans="1:7" ht="14.1" customHeight="1">
      <c r="A38" s="121" t="s">
        <v>74</v>
      </c>
      <c r="B38" s="120"/>
      <c r="C38" s="120"/>
      <c r="D38" s="120"/>
    </row>
    <row r="39" spans="1:7" ht="14.1" customHeight="1">
      <c r="A39" s="118" t="s">
        <v>75</v>
      </c>
      <c r="B39" s="120"/>
      <c r="C39" s="120"/>
      <c r="D39" s="120"/>
    </row>
    <row r="40" spans="1:7" ht="12" customHeight="1">
      <c r="A40" s="118"/>
      <c r="B40" s="120"/>
      <c r="C40" s="120"/>
      <c r="D40" s="120"/>
    </row>
    <row r="41" spans="1:7" ht="14.1" customHeight="1">
      <c r="A41" s="119" t="s">
        <v>61</v>
      </c>
      <c r="B41" s="120"/>
      <c r="C41" s="120"/>
      <c r="D41" s="120"/>
    </row>
    <row r="42" spans="1:7" ht="14.1" customHeight="1">
      <c r="A42" s="121" t="s">
        <v>62</v>
      </c>
      <c r="B42" s="120"/>
      <c r="C42" s="120"/>
      <c r="D42" s="120"/>
    </row>
    <row r="43" spans="1:7" ht="12" customHeight="1">
      <c r="B43" s="120"/>
      <c r="C43" s="120"/>
      <c r="D43" s="120"/>
      <c r="E43" s="122"/>
      <c r="G43" s="123"/>
    </row>
    <row r="44" spans="1:7" ht="14.1" customHeight="1">
      <c r="A44" s="124" t="s">
        <v>76</v>
      </c>
      <c r="B44" s="120"/>
      <c r="C44" s="120"/>
      <c r="D44" s="120"/>
      <c r="E44" s="122"/>
      <c r="G44" s="123"/>
    </row>
    <row r="45" spans="1:7" ht="14.1" customHeight="1">
      <c r="A45" s="121" t="s">
        <v>59</v>
      </c>
      <c r="B45" s="120"/>
      <c r="C45" s="120"/>
      <c r="D45" s="120"/>
      <c r="E45" s="122"/>
      <c r="G45" s="123"/>
    </row>
    <row r="46" spans="1:7" ht="14.1" customHeight="1">
      <c r="A46" s="121" t="s">
        <v>77</v>
      </c>
      <c r="B46" s="120"/>
      <c r="C46" s="120"/>
      <c r="D46" s="120"/>
    </row>
    <row r="47" spans="1:7" ht="14.1" customHeight="1">
      <c r="A47" s="121" t="s">
        <v>78</v>
      </c>
    </row>
    <row r="48" spans="1:7" ht="14.1" customHeight="1">
      <c r="A48" s="121" t="s">
        <v>79</v>
      </c>
      <c r="B48" s="120"/>
      <c r="C48" s="120"/>
      <c r="D48" s="120"/>
    </row>
    <row r="49" spans="1:4" ht="15">
      <c r="A49" s="121"/>
      <c r="B49" s="120"/>
      <c r="C49" s="120"/>
      <c r="D49" s="120"/>
    </row>
    <row r="50" spans="1:4" ht="15">
      <c r="A50" s="121"/>
    </row>
  </sheetData>
  <pageMargins left="0.59055118110236227" right="0.39370078740157483" top="0.39370078740157483" bottom="0.39370078740157483" header="0.19685039370078741" footer="0.19685039370078741"/>
  <pageSetup paperSize="9" orientation="portrait" r:id="rId1"/>
  <headerFooter alignWithMargins="0">
    <oddHeader>&amp;R&amp;A</oddHeader>
    <oddFooter>&amp;L&amp;8&amp;F/Kajsa Jansson&amp;C&amp;P (&amp;N)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52"/>
  <sheetViews>
    <sheetView zoomScale="120" zoomScaleNormal="120" workbookViewId="0">
      <selection activeCell="A2" sqref="A2"/>
    </sheetView>
  </sheetViews>
  <sheetFormatPr defaultRowHeight="12"/>
  <cols>
    <col min="1" max="1" width="47.140625" customWidth="1"/>
    <col min="2" max="2" width="11.7109375" style="126" customWidth="1"/>
    <col min="3" max="4" width="11.7109375" customWidth="1"/>
    <col min="5" max="5" width="18.7109375" customWidth="1"/>
  </cols>
  <sheetData>
    <row r="1" spans="1:5" ht="18" customHeight="1">
      <c r="A1" s="125" t="s">
        <v>80</v>
      </c>
    </row>
    <row r="2" spans="1:5" ht="14.1" customHeight="1">
      <c r="A2" s="30"/>
    </row>
    <row r="3" spans="1:5" ht="14.1" customHeight="1">
      <c r="A3" s="8" t="s">
        <v>66</v>
      </c>
    </row>
    <row r="4" spans="1:5" ht="14.1" customHeight="1">
      <c r="A4" s="1"/>
    </row>
    <row r="5" spans="1:5" ht="45">
      <c r="A5" s="6" t="s">
        <v>81</v>
      </c>
    </row>
    <row r="6" spans="1:5" s="131" customFormat="1" ht="25.5">
      <c r="A6" s="127"/>
      <c r="B6" s="128" t="s">
        <v>70</v>
      </c>
      <c r="C6" s="129" t="s">
        <v>82</v>
      </c>
      <c r="D6" s="130" t="s">
        <v>83</v>
      </c>
      <c r="E6" s="52" t="s">
        <v>64</v>
      </c>
    </row>
    <row r="7" spans="1:5" ht="15.95" customHeight="1">
      <c r="A7" s="5"/>
      <c r="B7" s="132">
        <v>40151</v>
      </c>
      <c r="C7" s="133">
        <v>40466</v>
      </c>
      <c r="D7" s="133">
        <v>40526</v>
      </c>
      <c r="E7" s="52" t="s">
        <v>91</v>
      </c>
    </row>
    <row r="8" spans="1:5" s="3" customFormat="1" ht="15.95" customHeight="1">
      <c r="A8" s="5"/>
      <c r="B8" s="134" t="s">
        <v>71</v>
      </c>
      <c r="C8" s="135" t="s">
        <v>71</v>
      </c>
      <c r="D8" s="135" t="s">
        <v>71</v>
      </c>
      <c r="E8" s="53" t="s">
        <v>90</v>
      </c>
    </row>
    <row r="9" spans="1:5" s="3" customFormat="1" ht="15.95" customHeight="1">
      <c r="A9" s="12" t="s">
        <v>11</v>
      </c>
      <c r="B9" s="136"/>
    </row>
    <row r="10" spans="1:5" s="3" customFormat="1" ht="15.95" customHeight="1">
      <c r="A10" s="13" t="s">
        <v>0</v>
      </c>
      <c r="B10" s="137">
        <v>10.210000000000001</v>
      </c>
      <c r="C10" s="14">
        <v>10.210000000000001</v>
      </c>
      <c r="D10" s="14">
        <v>10.210000000000001</v>
      </c>
    </row>
    <row r="11" spans="1:5" s="3" customFormat="1" ht="15.95" customHeight="1">
      <c r="A11" s="13" t="s">
        <v>1</v>
      </c>
      <c r="B11" s="137">
        <v>1.7</v>
      </c>
      <c r="C11" s="14">
        <v>1.7</v>
      </c>
      <c r="D11" s="40">
        <v>1.17</v>
      </c>
    </row>
    <row r="12" spans="1:5" s="3" customFormat="1" ht="15.95" customHeight="1">
      <c r="A12" s="13" t="s">
        <v>2</v>
      </c>
      <c r="B12" s="137">
        <v>5.95</v>
      </c>
      <c r="C12" s="14">
        <v>5.95</v>
      </c>
      <c r="D12" s="40">
        <v>5.0199999999999996</v>
      </c>
    </row>
    <row r="13" spans="1:5" s="3" customFormat="1" ht="15.95" customHeight="1">
      <c r="A13" s="13" t="s">
        <v>3</v>
      </c>
      <c r="B13" s="137">
        <v>0.68</v>
      </c>
      <c r="C13" s="14">
        <v>0.68</v>
      </c>
      <c r="D13" s="14">
        <v>0.68</v>
      </c>
    </row>
    <row r="14" spans="1:5" s="3" customFormat="1" ht="15.95" customHeight="1">
      <c r="A14" s="13" t="s">
        <v>4</v>
      </c>
      <c r="B14" s="137">
        <v>2.2000000000000002</v>
      </c>
      <c r="C14" s="14">
        <v>2.2000000000000002</v>
      </c>
      <c r="D14" s="14">
        <v>2.2000000000000002</v>
      </c>
    </row>
    <row r="15" spans="1:5" s="3" customFormat="1" ht="15.95" customHeight="1">
      <c r="A15" s="13" t="s">
        <v>5</v>
      </c>
      <c r="B15" s="137">
        <v>4.6500000000000004</v>
      </c>
      <c r="C15" s="14">
        <v>4.6500000000000004</v>
      </c>
      <c r="D15" s="40">
        <v>2.91</v>
      </c>
    </row>
    <row r="16" spans="1:5" s="3" customFormat="1" ht="15.95" customHeight="1">
      <c r="A16" s="19" t="s">
        <v>6</v>
      </c>
      <c r="B16" s="138">
        <v>6.03</v>
      </c>
      <c r="C16" s="26">
        <v>6.03</v>
      </c>
      <c r="D16" s="29">
        <v>9.23</v>
      </c>
    </row>
    <row r="17" spans="1:4" s="3" customFormat="1" ht="15.95" customHeight="1">
      <c r="A17" s="12" t="s">
        <v>49</v>
      </c>
      <c r="B17" s="139">
        <v>31.42</v>
      </c>
      <c r="C17" s="21">
        <f>SUM(C10:C16)</f>
        <v>31.42</v>
      </c>
      <c r="D17" s="21">
        <f>SUM(D10:D16)</f>
        <v>31.419999999999998</v>
      </c>
    </row>
    <row r="18" spans="1:4" s="2" customFormat="1" ht="12" customHeight="1">
      <c r="A18" s="23"/>
      <c r="B18" s="140"/>
      <c r="C18" s="141"/>
      <c r="D18" s="141"/>
    </row>
    <row r="19" spans="1:4" s="2" customFormat="1" ht="12.75">
      <c r="A19" s="12" t="s">
        <v>12</v>
      </c>
      <c r="B19" s="140"/>
      <c r="C19" s="141"/>
      <c r="D19" s="141"/>
    </row>
    <row r="20" spans="1:4" s="3" customFormat="1" ht="15.95" customHeight="1">
      <c r="A20" s="13" t="s">
        <v>9</v>
      </c>
      <c r="B20" s="137">
        <v>0.3</v>
      </c>
      <c r="C20" s="14">
        <v>0.3</v>
      </c>
      <c r="D20" s="40">
        <v>0.2</v>
      </c>
    </row>
    <row r="21" spans="1:4" s="3" customFormat="1" ht="15.95" customHeight="1">
      <c r="A21" s="13" t="s">
        <v>8</v>
      </c>
      <c r="B21" s="137">
        <v>0.4</v>
      </c>
      <c r="C21" s="14">
        <v>0</v>
      </c>
      <c r="D21" s="40">
        <v>0.4</v>
      </c>
    </row>
    <row r="22" spans="1:4" s="3" customFormat="1" ht="15.95" customHeight="1">
      <c r="A22" s="13" t="s">
        <v>10</v>
      </c>
      <c r="B22" s="137">
        <v>0.01</v>
      </c>
      <c r="C22" s="14">
        <v>0.01</v>
      </c>
      <c r="D22" s="14">
        <v>0.01</v>
      </c>
    </row>
    <row r="23" spans="1:4" s="3" customFormat="1" ht="15.95" customHeight="1">
      <c r="A23" s="19" t="s">
        <v>13</v>
      </c>
      <c r="B23" s="138">
        <v>0.12</v>
      </c>
      <c r="C23" s="26">
        <v>0</v>
      </c>
      <c r="D23" s="29">
        <v>0.12</v>
      </c>
    </row>
    <row r="24" spans="1:4" s="3" customFormat="1" ht="15.95" customHeight="1">
      <c r="A24" s="12" t="s">
        <v>49</v>
      </c>
      <c r="B24" s="142">
        <v>0.83</v>
      </c>
      <c r="C24" s="22">
        <f>SUM(C20:C23)</f>
        <v>0.31</v>
      </c>
      <c r="D24" s="27">
        <f>SUM(D20:D23)</f>
        <v>0.73000000000000009</v>
      </c>
    </row>
    <row r="25" spans="1:4" s="3" customFormat="1" ht="12" customHeight="1">
      <c r="A25" s="13"/>
      <c r="B25" s="137"/>
      <c r="C25" s="14"/>
      <c r="D25" s="14"/>
    </row>
    <row r="26" spans="1:4" s="3" customFormat="1" ht="15.95" customHeight="1">
      <c r="A26" s="12" t="s">
        <v>16</v>
      </c>
      <c r="B26" s="137"/>
      <c r="C26" s="14"/>
      <c r="D26" s="14"/>
    </row>
    <row r="27" spans="1:4" s="2" customFormat="1" ht="18" customHeight="1">
      <c r="A27" s="13" t="s">
        <v>50</v>
      </c>
      <c r="B27" s="143">
        <v>8.0500000000000007</v>
      </c>
      <c r="C27" s="144">
        <v>8.0500000000000007</v>
      </c>
      <c r="D27" s="145">
        <v>8.4499999999999993</v>
      </c>
    </row>
    <row r="28" spans="1:4" s="2" customFormat="1" ht="18" customHeight="1">
      <c r="A28" s="19" t="s">
        <v>51</v>
      </c>
      <c r="B28" s="138">
        <v>1.95</v>
      </c>
      <c r="C28" s="26">
        <v>1.95</v>
      </c>
      <c r="D28" s="29">
        <f>D27*0.2426</f>
        <v>2.0499700000000001</v>
      </c>
    </row>
    <row r="29" spans="1:4" s="4" customFormat="1" ht="15.95" customHeight="1">
      <c r="A29" s="12" t="s">
        <v>7</v>
      </c>
      <c r="B29" s="142">
        <v>10</v>
      </c>
      <c r="C29" s="22">
        <f>SUM(C27:C28)</f>
        <v>10</v>
      </c>
      <c r="D29" s="27">
        <f>SUM(D27:D28)</f>
        <v>10.499969999999999</v>
      </c>
    </row>
    <row r="30" spans="1:4" s="4" customFormat="1" ht="12" customHeight="1">
      <c r="A30" s="13"/>
      <c r="B30" s="146"/>
      <c r="C30" s="147"/>
      <c r="D30" s="147"/>
    </row>
    <row r="31" spans="1:4" s="4" customFormat="1" ht="15.95" customHeight="1">
      <c r="A31" s="12" t="s">
        <v>15</v>
      </c>
      <c r="B31" s="142">
        <v>42.25</v>
      </c>
      <c r="C31" s="27">
        <f>C17+C24+C29</f>
        <v>41.730000000000004</v>
      </c>
      <c r="D31" s="27">
        <f>D17+D24+D29</f>
        <v>42.649969999999996</v>
      </c>
    </row>
    <row r="32" spans="1:4" ht="12" customHeight="1">
      <c r="A32" s="45"/>
    </row>
    <row r="33" spans="1:3" ht="12" customHeight="1">
      <c r="A33" s="148"/>
    </row>
    <row r="34" spans="1:3" ht="12" customHeight="1">
      <c r="A34" s="45"/>
    </row>
    <row r="35" spans="1:3" ht="12" customHeight="1"/>
    <row r="36" spans="1:3" ht="15.75">
      <c r="A36" s="46" t="s">
        <v>52</v>
      </c>
    </row>
    <row r="37" spans="1:3" ht="12" customHeight="1">
      <c r="A37" s="50"/>
    </row>
    <row r="38" spans="1:3" ht="14.1" customHeight="1">
      <c r="A38" s="49" t="s">
        <v>72</v>
      </c>
    </row>
    <row r="39" spans="1:3" ht="14.1" customHeight="1">
      <c r="A39" s="50" t="s">
        <v>73</v>
      </c>
    </row>
    <row r="40" spans="1:3" ht="14.1" customHeight="1">
      <c r="A40" s="11" t="s">
        <v>74</v>
      </c>
    </row>
    <row r="41" spans="1:3" ht="14.1" customHeight="1">
      <c r="A41" s="50" t="s">
        <v>84</v>
      </c>
    </row>
    <row r="42" spans="1:3" ht="12" customHeight="1">
      <c r="A42" s="50"/>
    </row>
    <row r="43" spans="1:3" ht="14.1" customHeight="1">
      <c r="A43" s="49" t="s">
        <v>61</v>
      </c>
    </row>
    <row r="44" spans="1:3" ht="14.1" customHeight="1">
      <c r="A44" s="11" t="s">
        <v>62</v>
      </c>
    </row>
    <row r="45" spans="1:3" ht="12" customHeight="1">
      <c r="B45" s="149"/>
      <c r="C45" s="15"/>
    </row>
    <row r="46" spans="1:3" ht="14.1" customHeight="1">
      <c r="A46" s="51" t="s">
        <v>85</v>
      </c>
      <c r="B46" s="149"/>
      <c r="C46" s="15"/>
    </row>
    <row r="47" spans="1:3" ht="14.1" customHeight="1">
      <c r="A47" s="11" t="s">
        <v>59</v>
      </c>
      <c r="B47" s="149"/>
      <c r="C47" s="15"/>
    </row>
    <row r="48" spans="1:3" ht="14.1" customHeight="1">
      <c r="A48" s="11" t="s">
        <v>77</v>
      </c>
    </row>
    <row r="49" spans="1:1" ht="14.1" customHeight="1">
      <c r="A49" s="11" t="s">
        <v>78</v>
      </c>
    </row>
    <row r="50" spans="1:1" ht="14.1" customHeight="1">
      <c r="A50" s="11" t="s">
        <v>79</v>
      </c>
    </row>
    <row r="51" spans="1:1" ht="15">
      <c r="A51" s="11"/>
    </row>
    <row r="52" spans="1:1" ht="15">
      <c r="A52" s="11"/>
    </row>
  </sheetData>
  <pageMargins left="0.59055118110236227" right="0.39370078740157483" top="0.39370078740157483" bottom="0.39370078740157483" header="0.19685039370078741" footer="0.19685039370078741"/>
  <pageSetup paperSize="9" orientation="portrait" r:id="rId1"/>
  <headerFooter alignWithMargins="0">
    <oddHeader>&amp;R&amp;A</oddHeader>
    <oddFooter>&amp;L&amp;8&amp;F/Kajsa Jansson&amp;C&amp;P (&amp;N)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53"/>
  <sheetViews>
    <sheetView zoomScale="120" zoomScaleNormal="120" workbookViewId="0">
      <selection activeCell="A2" sqref="A2"/>
    </sheetView>
  </sheetViews>
  <sheetFormatPr defaultRowHeight="12"/>
  <cols>
    <col min="1" max="1" width="47.140625" customWidth="1"/>
    <col min="2" max="2" width="11.7109375" style="126" customWidth="1"/>
    <col min="3" max="4" width="11.7109375" customWidth="1"/>
    <col min="5" max="5" width="18.7109375" customWidth="1"/>
  </cols>
  <sheetData>
    <row r="1" spans="1:5" ht="18" customHeight="1">
      <c r="A1" s="125" t="s">
        <v>92</v>
      </c>
      <c r="C1" s="150"/>
    </row>
    <row r="2" spans="1:5" ht="14.1" customHeight="1">
      <c r="A2" s="30"/>
      <c r="C2" s="150"/>
    </row>
    <row r="3" spans="1:5" ht="14.1" customHeight="1">
      <c r="A3" s="8" t="s">
        <v>66</v>
      </c>
      <c r="C3" s="150"/>
    </row>
    <row r="4" spans="1:5" ht="14.1" customHeight="1">
      <c r="A4" s="1"/>
      <c r="C4" s="150"/>
    </row>
    <row r="5" spans="1:5" ht="45">
      <c r="A5" s="6" t="s">
        <v>81</v>
      </c>
      <c r="C5" s="150"/>
    </row>
    <row r="6" spans="1:5" s="131" customFormat="1" ht="25.5">
      <c r="A6" s="127"/>
      <c r="B6" s="151" t="s">
        <v>83</v>
      </c>
      <c r="C6" s="130" t="s">
        <v>93</v>
      </c>
      <c r="D6" s="130" t="s">
        <v>94</v>
      </c>
      <c r="E6" s="52"/>
    </row>
    <row r="7" spans="1:5" ht="15.95" customHeight="1">
      <c r="A7" s="5"/>
      <c r="B7" s="132">
        <v>40526</v>
      </c>
      <c r="C7" s="133">
        <v>40877</v>
      </c>
      <c r="D7" s="133">
        <v>40877</v>
      </c>
      <c r="E7" s="52"/>
    </row>
    <row r="8" spans="1:5" s="3" customFormat="1" ht="15.95" customHeight="1">
      <c r="A8" s="5"/>
      <c r="B8" s="134" t="s">
        <v>71</v>
      </c>
      <c r="C8" s="135" t="s">
        <v>71</v>
      </c>
      <c r="D8" s="135" t="s">
        <v>71</v>
      </c>
      <c r="E8" s="53"/>
    </row>
    <row r="9" spans="1:5" s="3" customFormat="1" ht="15.95" customHeight="1">
      <c r="A9" s="12" t="s">
        <v>11</v>
      </c>
      <c r="B9" s="136"/>
      <c r="C9" s="152"/>
    </row>
    <row r="10" spans="1:5" s="3" customFormat="1" ht="15.95" customHeight="1">
      <c r="A10" s="13" t="s">
        <v>0</v>
      </c>
      <c r="B10" s="137">
        <v>10.210000000000001</v>
      </c>
      <c r="C10" s="14">
        <v>10.210000000000001</v>
      </c>
      <c r="D10" s="14">
        <v>10.210000000000001</v>
      </c>
    </row>
    <row r="11" spans="1:5" s="3" customFormat="1" ht="15.95" customHeight="1">
      <c r="A11" s="13" t="s">
        <v>1</v>
      </c>
      <c r="B11" s="153">
        <v>1.17</v>
      </c>
      <c r="C11" s="14">
        <v>1.17</v>
      </c>
      <c r="D11" s="14">
        <v>1.17</v>
      </c>
    </row>
    <row r="12" spans="1:5" s="3" customFormat="1" ht="15.95" customHeight="1">
      <c r="A12" s="13" t="s">
        <v>2</v>
      </c>
      <c r="B12" s="153">
        <v>5.0199999999999996</v>
      </c>
      <c r="C12" s="14">
        <v>5.0199999999999996</v>
      </c>
      <c r="D12" s="14">
        <v>5.0199999999999996</v>
      </c>
    </row>
    <row r="13" spans="1:5" s="3" customFormat="1" ht="15.95" customHeight="1">
      <c r="A13" s="13" t="s">
        <v>3</v>
      </c>
      <c r="B13" s="137">
        <v>0.68</v>
      </c>
      <c r="C13" s="14">
        <v>0.68</v>
      </c>
      <c r="D13" s="40">
        <v>0.3</v>
      </c>
    </row>
    <row r="14" spans="1:5" s="3" customFormat="1" ht="15.95" customHeight="1">
      <c r="A14" s="13" t="s">
        <v>4</v>
      </c>
      <c r="B14" s="137">
        <v>2.2000000000000002</v>
      </c>
      <c r="C14" s="14">
        <v>2.2000000000000002</v>
      </c>
      <c r="D14" s="40">
        <v>2.6</v>
      </c>
    </row>
    <row r="15" spans="1:5" s="3" customFormat="1" ht="15.95" customHeight="1">
      <c r="A15" s="13" t="s">
        <v>5</v>
      </c>
      <c r="B15" s="153">
        <v>2.91</v>
      </c>
      <c r="C15" s="14">
        <v>2.91</v>
      </c>
      <c r="D15" s="14">
        <v>2.91</v>
      </c>
    </row>
    <row r="16" spans="1:5" s="3" customFormat="1" ht="15.95" customHeight="1">
      <c r="A16" s="19" t="s">
        <v>6</v>
      </c>
      <c r="B16" s="154">
        <v>9.23</v>
      </c>
      <c r="C16" s="26">
        <v>9.23</v>
      </c>
      <c r="D16" s="29">
        <v>9.2100000000000009</v>
      </c>
    </row>
    <row r="17" spans="1:4" s="3" customFormat="1" ht="15.95" customHeight="1">
      <c r="A17" s="12" t="s">
        <v>49</v>
      </c>
      <c r="B17" s="139">
        <f>SUM(B10:B16)</f>
        <v>31.419999999999998</v>
      </c>
      <c r="C17" s="21">
        <f>SUM(C10:C16)</f>
        <v>31.419999999999998</v>
      </c>
      <c r="D17" s="21">
        <f>SUM(D10:D16)</f>
        <v>31.42</v>
      </c>
    </row>
    <row r="18" spans="1:4" s="2" customFormat="1" ht="12" customHeight="1">
      <c r="A18" s="23"/>
      <c r="B18" s="140"/>
      <c r="C18" s="141"/>
      <c r="D18" s="141"/>
    </row>
    <row r="19" spans="1:4" s="2" customFormat="1" ht="12.75">
      <c r="A19" s="12" t="s">
        <v>12</v>
      </c>
      <c r="B19" s="140"/>
      <c r="C19" s="141"/>
      <c r="D19" s="141"/>
    </row>
    <row r="20" spans="1:4" s="3" customFormat="1" ht="15.95" customHeight="1">
      <c r="A20" s="13" t="s">
        <v>103</v>
      </c>
      <c r="B20" s="140"/>
      <c r="C20" s="141"/>
      <c r="D20" s="155">
        <v>0.1</v>
      </c>
    </row>
    <row r="21" spans="1:4" s="3" customFormat="1" ht="15.95" customHeight="1">
      <c r="A21" s="13" t="s">
        <v>9</v>
      </c>
      <c r="B21" s="153">
        <v>0.2</v>
      </c>
      <c r="C21" s="14">
        <v>0.2</v>
      </c>
      <c r="D21" s="40">
        <v>0.1</v>
      </c>
    </row>
    <row r="22" spans="1:4" s="3" customFormat="1" ht="15.95" customHeight="1">
      <c r="A22" s="13" t="s">
        <v>95</v>
      </c>
      <c r="B22" s="153">
        <v>0.4</v>
      </c>
      <c r="C22" s="40">
        <v>0</v>
      </c>
      <c r="D22" s="14">
        <v>0</v>
      </c>
    </row>
    <row r="23" spans="1:4" s="3" customFormat="1" ht="15.95" customHeight="1">
      <c r="A23" s="13" t="s">
        <v>96</v>
      </c>
      <c r="B23" s="137">
        <v>0.01</v>
      </c>
      <c r="C23" s="14">
        <v>0.01</v>
      </c>
      <c r="D23" s="14">
        <v>0.01</v>
      </c>
    </row>
    <row r="24" spans="1:4" s="3" customFormat="1" ht="15.95" customHeight="1">
      <c r="A24" s="19" t="s">
        <v>13</v>
      </c>
      <c r="B24" s="154">
        <v>0.12</v>
      </c>
      <c r="C24" s="29">
        <v>0</v>
      </c>
      <c r="D24" s="26">
        <v>0</v>
      </c>
    </row>
    <row r="25" spans="1:4" s="3" customFormat="1" ht="12" customHeight="1">
      <c r="A25" s="12" t="s">
        <v>49</v>
      </c>
      <c r="B25" s="156">
        <f>SUM(B21:B24)</f>
        <v>0.73000000000000009</v>
      </c>
      <c r="C25" s="27">
        <f>SUM(C21:C24)</f>
        <v>0.21000000000000002</v>
      </c>
      <c r="D25" s="22">
        <f>SUM(D20:D24)</f>
        <v>0.21000000000000002</v>
      </c>
    </row>
    <row r="26" spans="1:4" s="3" customFormat="1" ht="15.95" customHeight="1">
      <c r="A26" s="13"/>
      <c r="B26" s="137"/>
      <c r="C26" s="14"/>
      <c r="D26" s="14"/>
    </row>
    <row r="27" spans="1:4" s="2" customFormat="1" ht="18" customHeight="1">
      <c r="A27" s="12" t="s">
        <v>16</v>
      </c>
      <c r="B27" s="137"/>
      <c r="C27" s="14"/>
      <c r="D27" s="14"/>
    </row>
    <row r="28" spans="1:4" s="2" customFormat="1" ht="18" customHeight="1">
      <c r="A28" s="13" t="s">
        <v>50</v>
      </c>
      <c r="B28" s="157">
        <v>8.4499999999999993</v>
      </c>
      <c r="C28" s="145">
        <v>8.4499999999999993</v>
      </c>
      <c r="D28" s="145">
        <v>9.1739999999999995</v>
      </c>
    </row>
    <row r="29" spans="1:4" s="4" customFormat="1" ht="15.95" customHeight="1">
      <c r="A29" s="19" t="s">
        <v>51</v>
      </c>
      <c r="B29" s="154">
        <f>B28*0.2426</f>
        <v>2.0499700000000001</v>
      </c>
      <c r="C29" s="29">
        <f>C28*0.2426</f>
        <v>2.0499700000000001</v>
      </c>
      <c r="D29" s="29">
        <f>D28*0.2426</f>
        <v>2.2256124000000002</v>
      </c>
    </row>
    <row r="30" spans="1:4" s="4" customFormat="1" ht="12" customHeight="1">
      <c r="A30" s="12" t="s">
        <v>7</v>
      </c>
      <c r="B30" s="156">
        <f>SUM(B28:B29)</f>
        <v>10.499969999999999</v>
      </c>
      <c r="C30" s="22">
        <f>SUM(C28:C29)</f>
        <v>10.499969999999999</v>
      </c>
      <c r="D30" s="27">
        <f>SUM(D28:D29)</f>
        <v>11.399612399999999</v>
      </c>
    </row>
    <row r="31" spans="1:4" s="4" customFormat="1" ht="15.95" customHeight="1">
      <c r="A31" s="13"/>
      <c r="B31" s="146"/>
      <c r="C31" s="147"/>
      <c r="D31" s="147"/>
    </row>
    <row r="32" spans="1:4" ht="12" customHeight="1">
      <c r="A32" s="12" t="s">
        <v>15</v>
      </c>
      <c r="B32" s="156">
        <f>B17+B25+B30</f>
        <v>42.649969999999996</v>
      </c>
      <c r="C32" s="27">
        <f>C17+C25+C30</f>
        <v>42.12997</v>
      </c>
      <c r="D32" s="27">
        <f>D17+D25+D30</f>
        <v>43.029612400000005</v>
      </c>
    </row>
    <row r="33" spans="1:3" ht="12" customHeight="1">
      <c r="A33" s="45"/>
      <c r="C33" s="150"/>
    </row>
    <row r="34" spans="1:3" ht="12" customHeight="1">
      <c r="A34" s="159" t="s">
        <v>104</v>
      </c>
      <c r="C34" s="150"/>
    </row>
    <row r="35" spans="1:3" ht="12" customHeight="1">
      <c r="A35" s="160" t="s">
        <v>105</v>
      </c>
      <c r="C35" s="150"/>
    </row>
    <row r="36" spans="1:3" ht="12.75">
      <c r="A36" s="160" t="s">
        <v>102</v>
      </c>
      <c r="C36" s="150"/>
    </row>
    <row r="37" spans="1:3" ht="12.75">
      <c r="A37" s="160"/>
      <c r="C37" s="150"/>
    </row>
    <row r="38" spans="1:3" ht="12" customHeight="1">
      <c r="A38" s="46" t="s">
        <v>52</v>
      </c>
      <c r="C38" s="150"/>
    </row>
    <row r="39" spans="1:3" ht="14.1" customHeight="1">
      <c r="A39" s="50"/>
      <c r="C39" s="150"/>
    </row>
    <row r="40" spans="1:3" ht="14.1" customHeight="1">
      <c r="A40" s="49" t="s">
        <v>72</v>
      </c>
      <c r="C40" s="150"/>
    </row>
    <row r="41" spans="1:3" ht="14.1" customHeight="1">
      <c r="A41" s="50" t="s">
        <v>73</v>
      </c>
      <c r="C41" s="150"/>
    </row>
    <row r="42" spans="1:3" ht="14.1" customHeight="1">
      <c r="A42" s="11" t="s">
        <v>74</v>
      </c>
      <c r="C42" s="150"/>
    </row>
    <row r="43" spans="1:3" ht="12" customHeight="1">
      <c r="A43" s="50" t="s">
        <v>97</v>
      </c>
      <c r="C43" s="150"/>
    </row>
    <row r="44" spans="1:3" ht="14.1" customHeight="1">
      <c r="A44" s="50"/>
      <c r="C44" s="150"/>
    </row>
    <row r="45" spans="1:3" ht="14.1" customHeight="1">
      <c r="A45" s="49" t="s">
        <v>61</v>
      </c>
      <c r="C45" s="150"/>
    </row>
    <row r="46" spans="1:3" ht="12" customHeight="1">
      <c r="A46" s="11" t="s">
        <v>62</v>
      </c>
      <c r="C46" s="150"/>
    </row>
    <row r="47" spans="1:3" ht="14.1" customHeight="1">
      <c r="C47" s="150"/>
    </row>
    <row r="48" spans="1:3" ht="14.1" customHeight="1">
      <c r="A48" s="51" t="s">
        <v>98</v>
      </c>
      <c r="C48" s="150"/>
    </row>
    <row r="49" spans="1:3" ht="14.1" customHeight="1">
      <c r="A49" s="11" t="s">
        <v>59</v>
      </c>
      <c r="C49" s="150"/>
    </row>
    <row r="50" spans="1:3" ht="14.1" customHeight="1">
      <c r="A50" s="11" t="s">
        <v>99</v>
      </c>
      <c r="C50" s="150"/>
    </row>
    <row r="51" spans="1:3" ht="14.1" customHeight="1">
      <c r="A51" s="11" t="s">
        <v>100</v>
      </c>
      <c r="C51" s="150"/>
    </row>
    <row r="52" spans="1:3" ht="15">
      <c r="A52" s="158" t="s">
        <v>101</v>
      </c>
      <c r="C52" s="150"/>
    </row>
    <row r="53" spans="1:3" ht="15">
      <c r="A53" s="11"/>
    </row>
  </sheetData>
  <pageMargins left="0.59055118110236227" right="0.39370078740157483" top="0.39370078740157483" bottom="0.39370078740157483" header="0.19685039370078741" footer="0.19685039370078741"/>
  <pageSetup paperSize="9" orientation="portrait" r:id="rId1"/>
  <headerFooter alignWithMargins="0">
    <oddHeader>&amp;R&amp;A</oddHeader>
    <oddFooter>&amp;L&amp;8&amp;F/Kajsa Jansson&amp;C&amp;P (&amp;N)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56"/>
  <sheetViews>
    <sheetView view="pageLayout" zoomScaleNormal="120" workbookViewId="0">
      <selection activeCell="A2" sqref="A2"/>
    </sheetView>
  </sheetViews>
  <sheetFormatPr defaultRowHeight="12"/>
  <cols>
    <col min="1" max="1" width="51.140625" customWidth="1"/>
    <col min="2" max="2" width="11.28515625" customWidth="1"/>
    <col min="3" max="3" width="12.7109375" customWidth="1"/>
  </cols>
  <sheetData>
    <row r="1" spans="1:3" ht="18" customHeight="1">
      <c r="A1" s="125" t="s">
        <v>106</v>
      </c>
    </row>
    <row r="2" spans="1:3" ht="3.95" customHeight="1">
      <c r="A2" s="30"/>
    </row>
    <row r="3" spans="1:3" ht="14.1" customHeight="1">
      <c r="A3" s="8" t="s">
        <v>66</v>
      </c>
    </row>
    <row r="4" spans="1:3" ht="3.95" customHeight="1">
      <c r="A4" s="1"/>
    </row>
    <row r="5" spans="1:3" ht="45">
      <c r="A5" s="6" t="s">
        <v>81</v>
      </c>
    </row>
    <row r="6" spans="1:3" s="131" customFormat="1" ht="24">
      <c r="A6" s="161"/>
      <c r="B6" s="162" t="s">
        <v>107</v>
      </c>
      <c r="C6" s="162" t="s">
        <v>108</v>
      </c>
    </row>
    <row r="7" spans="1:3" ht="15.95" customHeight="1">
      <c r="A7" s="17"/>
      <c r="B7" s="133">
        <v>41261</v>
      </c>
      <c r="C7" s="133">
        <v>41379</v>
      </c>
    </row>
    <row r="8" spans="1:3" s="3" customFormat="1" ht="15.95" customHeight="1">
      <c r="A8" s="17"/>
      <c r="B8" s="163" t="s">
        <v>71</v>
      </c>
      <c r="C8" s="163" t="s">
        <v>71</v>
      </c>
    </row>
    <row r="9" spans="1:3" s="3" customFormat="1" ht="15.95" customHeight="1">
      <c r="A9" s="164" t="s">
        <v>11</v>
      </c>
      <c r="B9" s="165"/>
      <c r="C9" s="165"/>
    </row>
    <row r="10" spans="1:3" s="3" customFormat="1" ht="15.95" customHeight="1">
      <c r="A10" s="166" t="s">
        <v>0</v>
      </c>
      <c r="B10" s="167">
        <v>10.210000000000001</v>
      </c>
      <c r="C10" s="167">
        <v>10.210000000000001</v>
      </c>
    </row>
    <row r="11" spans="1:3" s="3" customFormat="1" ht="15.95" customHeight="1">
      <c r="A11" s="166" t="s">
        <v>1</v>
      </c>
      <c r="B11" s="167">
        <v>1.17</v>
      </c>
      <c r="C11" s="167">
        <v>1.17</v>
      </c>
    </row>
    <row r="12" spans="1:3" s="3" customFormat="1" ht="15.95" customHeight="1">
      <c r="A12" s="166" t="s">
        <v>2</v>
      </c>
      <c r="B12" s="167">
        <v>4.3499999999999996</v>
      </c>
      <c r="C12" s="167">
        <v>4.3499999999999996</v>
      </c>
    </row>
    <row r="13" spans="1:3" s="3" customFormat="1" ht="15.95" customHeight="1">
      <c r="A13" s="166" t="s">
        <v>3</v>
      </c>
      <c r="B13" s="167">
        <v>0.3</v>
      </c>
      <c r="C13" s="167">
        <v>0.3</v>
      </c>
    </row>
    <row r="14" spans="1:3" s="3" customFormat="1" ht="15.95" customHeight="1">
      <c r="A14" s="166" t="s">
        <v>4</v>
      </c>
      <c r="B14" s="167">
        <v>2.6</v>
      </c>
      <c r="C14" s="167">
        <v>2.6</v>
      </c>
    </row>
    <row r="15" spans="1:3" s="3" customFormat="1" ht="15.95" customHeight="1">
      <c r="A15" s="166" t="s">
        <v>5</v>
      </c>
      <c r="B15" s="167">
        <v>2.91</v>
      </c>
      <c r="C15" s="167">
        <v>2.91</v>
      </c>
    </row>
    <row r="16" spans="1:3" s="3" customFormat="1" ht="15.95" customHeight="1">
      <c r="A16" s="168" t="s">
        <v>6</v>
      </c>
      <c r="B16" s="169">
        <v>9.8800000000000008</v>
      </c>
      <c r="C16" s="169">
        <v>9.8800000000000008</v>
      </c>
    </row>
    <row r="17" spans="1:3" s="3" customFormat="1" ht="15.95" customHeight="1">
      <c r="A17" s="164" t="s">
        <v>49</v>
      </c>
      <c r="B17" s="170">
        <f>SUM(B10:B16)</f>
        <v>31.42</v>
      </c>
      <c r="C17" s="170">
        <f>SUM(C10:C16)</f>
        <v>31.42</v>
      </c>
    </row>
    <row r="18" spans="1:3" s="2" customFormat="1" ht="6" customHeight="1">
      <c r="A18" s="171"/>
      <c r="B18" s="172"/>
      <c r="C18" s="172"/>
    </row>
    <row r="19" spans="1:3" s="2" customFormat="1">
      <c r="A19" s="164" t="s">
        <v>12</v>
      </c>
      <c r="B19" s="172"/>
      <c r="C19" s="172"/>
    </row>
    <row r="20" spans="1:3" s="2" customFormat="1" ht="13.5">
      <c r="A20" s="166" t="s">
        <v>109</v>
      </c>
      <c r="B20" s="172">
        <v>0.1</v>
      </c>
      <c r="C20" s="172">
        <v>0.1</v>
      </c>
    </row>
    <row r="21" spans="1:3" s="3" customFormat="1" ht="15.95" customHeight="1">
      <c r="A21" s="166" t="s">
        <v>9</v>
      </c>
      <c r="B21" s="167">
        <v>0.1</v>
      </c>
      <c r="C21" s="167">
        <v>0.1</v>
      </c>
    </row>
    <row r="22" spans="1:3" s="3" customFormat="1" ht="15.95" customHeight="1">
      <c r="A22" s="166" t="s">
        <v>95</v>
      </c>
      <c r="B22" s="167">
        <v>0</v>
      </c>
      <c r="C22" s="167">
        <v>0</v>
      </c>
    </row>
    <row r="23" spans="1:3" s="3" customFormat="1" ht="15.95" customHeight="1">
      <c r="A23" s="166" t="s">
        <v>96</v>
      </c>
      <c r="B23" s="167">
        <v>0.01</v>
      </c>
      <c r="C23" s="167">
        <v>0.01</v>
      </c>
    </row>
    <row r="24" spans="1:3" s="3" customFormat="1" ht="15.95" customHeight="1">
      <c r="A24" s="168" t="s">
        <v>13</v>
      </c>
      <c r="B24" s="169">
        <v>0</v>
      </c>
      <c r="C24" s="169">
        <v>0</v>
      </c>
    </row>
    <row r="25" spans="1:3" s="3" customFormat="1" ht="15.95" customHeight="1">
      <c r="A25" s="164" t="s">
        <v>49</v>
      </c>
      <c r="B25" s="173">
        <f>SUM(B20:B24)</f>
        <v>0.21000000000000002</v>
      </c>
      <c r="C25" s="173">
        <f>SUM(C20:C24)</f>
        <v>0.21000000000000002</v>
      </c>
    </row>
    <row r="26" spans="1:3" s="3" customFormat="1" ht="6" customHeight="1">
      <c r="A26" s="166"/>
      <c r="B26" s="167"/>
      <c r="C26" s="167"/>
    </row>
    <row r="27" spans="1:3" s="3" customFormat="1" ht="15.95" customHeight="1">
      <c r="A27" s="164" t="s">
        <v>16</v>
      </c>
      <c r="B27" s="167"/>
      <c r="C27" s="167"/>
    </row>
    <row r="28" spans="1:3" s="2" customFormat="1" ht="18" customHeight="1">
      <c r="A28" s="166" t="s">
        <v>110</v>
      </c>
      <c r="B28" s="174">
        <v>4.5</v>
      </c>
      <c r="C28" s="174">
        <v>4.5</v>
      </c>
    </row>
    <row r="29" spans="1:3" s="2" customFormat="1" ht="18" customHeight="1">
      <c r="A29" s="166" t="s">
        <v>111</v>
      </c>
      <c r="B29" s="174">
        <f>0.2426*B28</f>
        <v>1.0917000000000001</v>
      </c>
      <c r="C29" s="174">
        <f>0.2426*C28</f>
        <v>1.0917000000000001</v>
      </c>
    </row>
    <row r="30" spans="1:3" s="2" customFormat="1" ht="18" customHeight="1">
      <c r="A30" s="166" t="s">
        <v>112</v>
      </c>
      <c r="B30" s="174">
        <v>4.67</v>
      </c>
      <c r="C30" s="175">
        <v>5.56</v>
      </c>
    </row>
    <row r="31" spans="1:3" s="2" customFormat="1" ht="18" customHeight="1">
      <c r="A31" s="168" t="s">
        <v>113</v>
      </c>
      <c r="B31" s="169">
        <v>1.1399999999999999</v>
      </c>
      <c r="C31" s="176">
        <f>C30*0.2426</f>
        <v>1.3488560000000001</v>
      </c>
    </row>
    <row r="32" spans="1:3" s="4" customFormat="1" ht="15.95" customHeight="1">
      <c r="A32" s="164" t="s">
        <v>7</v>
      </c>
      <c r="B32" s="173">
        <f>SUM(B28:B31)</f>
        <v>11.401700000000002</v>
      </c>
      <c r="C32" s="177">
        <f>SUM(C28:C31)</f>
        <v>12.500556</v>
      </c>
    </row>
    <row r="33" spans="1:3" s="4" customFormat="1" ht="6" customHeight="1">
      <c r="A33" s="166"/>
      <c r="B33" s="178"/>
      <c r="C33" s="179"/>
    </row>
    <row r="34" spans="1:3" s="4" customFormat="1" ht="15.95" customHeight="1">
      <c r="A34" s="164" t="s">
        <v>15</v>
      </c>
      <c r="B34" s="173">
        <f>B17+B25+B32</f>
        <v>43.031700000000001</v>
      </c>
      <c r="C34" s="177">
        <f>C17+C25+C32</f>
        <v>44.130555999999999</v>
      </c>
    </row>
    <row r="35" spans="1:3" ht="6" customHeight="1">
      <c r="A35" s="45"/>
    </row>
    <row r="36" spans="1:3" ht="12" customHeight="1">
      <c r="A36" s="159" t="s">
        <v>114</v>
      </c>
    </row>
    <row r="37" spans="1:3" ht="12" customHeight="1">
      <c r="A37" s="160" t="s">
        <v>115</v>
      </c>
    </row>
    <row r="38" spans="1:3" ht="12" customHeight="1">
      <c r="A38" s="160"/>
    </row>
    <row r="39" spans="1:3" ht="14.1" customHeight="1">
      <c r="A39" s="46" t="s">
        <v>52</v>
      </c>
    </row>
    <row r="40" spans="1:3" ht="6" customHeight="1">
      <c r="A40" s="50"/>
    </row>
    <row r="41" spans="1:3" ht="12" customHeight="1">
      <c r="A41" s="49" t="s">
        <v>116</v>
      </c>
    </row>
    <row r="42" spans="1:3" ht="14.1" customHeight="1">
      <c r="A42" s="49" t="s">
        <v>117</v>
      </c>
    </row>
    <row r="43" spans="1:3" ht="14.1" customHeight="1">
      <c r="A43" s="180" t="s">
        <v>118</v>
      </c>
    </row>
    <row r="44" spans="1:3" ht="14.1" customHeight="1">
      <c r="A44" s="160" t="s">
        <v>119</v>
      </c>
    </row>
    <row r="45" spans="1:3" ht="6" customHeight="1">
      <c r="A45" s="50"/>
    </row>
    <row r="46" spans="1:3" ht="14.1" customHeight="1">
      <c r="A46" s="49" t="s">
        <v>120</v>
      </c>
    </row>
    <row r="47" spans="1:3" ht="14.1" customHeight="1">
      <c r="A47" s="180" t="s">
        <v>121</v>
      </c>
    </row>
    <row r="48" spans="1:3" ht="14.1" customHeight="1">
      <c r="A48" s="160" t="s">
        <v>122</v>
      </c>
    </row>
    <row r="49" spans="1:1" ht="6" customHeight="1">
      <c r="A49" s="50"/>
    </row>
    <row r="50" spans="1:1" ht="12" customHeight="1">
      <c r="A50" s="51" t="s">
        <v>123</v>
      </c>
    </row>
    <row r="51" spans="1:1" ht="14.1" customHeight="1">
      <c r="A51" s="160" t="s">
        <v>124</v>
      </c>
    </row>
    <row r="52" spans="1:1" ht="14.1" customHeight="1">
      <c r="A52" s="160" t="s">
        <v>125</v>
      </c>
    </row>
    <row r="53" spans="1:1" ht="14.1" customHeight="1"/>
    <row r="54" spans="1:1" ht="14.1" customHeight="1">
      <c r="A54" s="181" t="s">
        <v>126</v>
      </c>
    </row>
    <row r="55" spans="1:1" ht="15">
      <c r="A55" s="11"/>
    </row>
    <row r="56" spans="1:1" ht="15">
      <c r="A56" s="11"/>
    </row>
  </sheetData>
  <pageMargins left="0.59055118110236227" right="0.39370078740157483" top="0.39370078740157483" bottom="0.39370078740157483" header="0.19685039370078741" footer="0.19685039370078741"/>
  <pageSetup paperSize="9" orientation="portrait" r:id="rId1"/>
  <headerFooter alignWithMargins="0">
    <oddHeader>&amp;R&amp;A</oddHeader>
    <oddFooter>&amp;L&amp;8&amp;F/Kajsa Jansson&amp;C&amp;P (&amp;N)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56"/>
  <sheetViews>
    <sheetView view="pageLayout" zoomScaleNormal="120" workbookViewId="0">
      <selection activeCell="A2" sqref="A2"/>
    </sheetView>
  </sheetViews>
  <sheetFormatPr defaultRowHeight="12"/>
  <cols>
    <col min="1" max="1" width="51.140625" customWidth="1"/>
    <col min="2" max="2" width="11.28515625" customWidth="1"/>
    <col min="3" max="3" width="12.7109375" customWidth="1"/>
  </cols>
  <sheetData>
    <row r="1" spans="1:3" ht="18" customHeight="1">
      <c r="A1" s="125" t="s">
        <v>127</v>
      </c>
    </row>
    <row r="2" spans="1:3" ht="3.95" customHeight="1">
      <c r="A2" s="30"/>
    </row>
    <row r="3" spans="1:3" ht="14.1" customHeight="1">
      <c r="A3" s="8" t="s">
        <v>66</v>
      </c>
    </row>
    <row r="4" spans="1:3" ht="3.95" customHeight="1">
      <c r="A4" s="1"/>
    </row>
    <row r="5" spans="1:3" ht="45">
      <c r="A5" s="6" t="s">
        <v>128</v>
      </c>
    </row>
    <row r="6" spans="1:3" s="131" customFormat="1" ht="24">
      <c r="A6" s="161"/>
      <c r="B6" s="162" t="s">
        <v>108</v>
      </c>
      <c r="C6" s="162" t="s">
        <v>129</v>
      </c>
    </row>
    <row r="7" spans="1:3" ht="15.95" customHeight="1">
      <c r="A7" s="17"/>
      <c r="B7" s="133">
        <v>41379</v>
      </c>
      <c r="C7" s="133">
        <v>41976</v>
      </c>
    </row>
    <row r="8" spans="1:3" s="3" customFormat="1" ht="15.95" customHeight="1">
      <c r="A8" s="17"/>
      <c r="B8" s="163" t="s">
        <v>71</v>
      </c>
      <c r="C8" s="163" t="s">
        <v>71</v>
      </c>
    </row>
    <row r="9" spans="1:3" s="3" customFormat="1" ht="15.95" customHeight="1">
      <c r="A9" s="164" t="s">
        <v>11</v>
      </c>
      <c r="B9" s="165"/>
      <c r="C9" s="165"/>
    </row>
    <row r="10" spans="1:3" s="3" customFormat="1" ht="15.95" customHeight="1">
      <c r="A10" s="166" t="s">
        <v>0</v>
      </c>
      <c r="B10" s="167">
        <v>10.210000000000001</v>
      </c>
      <c r="C10" s="167">
        <v>10.210000000000001</v>
      </c>
    </row>
    <row r="11" spans="1:3" s="3" customFormat="1" ht="15.95" customHeight="1">
      <c r="A11" s="166" t="s">
        <v>1</v>
      </c>
      <c r="B11" s="167">
        <v>1.17</v>
      </c>
      <c r="C11" s="167">
        <v>1.17</v>
      </c>
    </row>
    <row r="12" spans="1:3" s="3" customFormat="1" ht="15.95" customHeight="1">
      <c r="A12" s="166" t="s">
        <v>2</v>
      </c>
      <c r="B12" s="167">
        <v>4.3499999999999996</v>
      </c>
      <c r="C12" s="167">
        <v>4.3499999999999996</v>
      </c>
    </row>
    <row r="13" spans="1:3" s="3" customFormat="1" ht="15.95" customHeight="1">
      <c r="A13" s="166" t="s">
        <v>3</v>
      </c>
      <c r="B13" s="167">
        <v>0.3</v>
      </c>
      <c r="C13" s="167">
        <v>0.3</v>
      </c>
    </row>
    <row r="14" spans="1:3" s="3" customFormat="1" ht="15.95" customHeight="1">
      <c r="A14" s="166" t="s">
        <v>4</v>
      </c>
      <c r="B14" s="167">
        <v>2.6</v>
      </c>
      <c r="C14" s="167">
        <v>2.6</v>
      </c>
    </row>
    <row r="15" spans="1:3" s="3" customFormat="1" ht="15.95" customHeight="1">
      <c r="A15" s="166" t="s">
        <v>5</v>
      </c>
      <c r="B15" s="167">
        <v>2.91</v>
      </c>
      <c r="C15" s="167">
        <v>2.64</v>
      </c>
    </row>
    <row r="16" spans="1:3" s="3" customFormat="1" ht="15.95" customHeight="1">
      <c r="A16" s="168" t="s">
        <v>6</v>
      </c>
      <c r="B16" s="169">
        <v>9.8800000000000008</v>
      </c>
      <c r="C16" s="169">
        <v>10.15</v>
      </c>
    </row>
    <row r="17" spans="1:3" s="3" customFormat="1" ht="15.95" customHeight="1">
      <c r="A17" s="164" t="s">
        <v>49</v>
      </c>
      <c r="B17" s="170">
        <f>SUM(B10:B16)</f>
        <v>31.42</v>
      </c>
      <c r="C17" s="170">
        <f>SUM(C10:C16)</f>
        <v>31.42</v>
      </c>
    </row>
    <row r="18" spans="1:3" s="2" customFormat="1" ht="6" customHeight="1">
      <c r="A18" s="171"/>
      <c r="B18" s="172"/>
      <c r="C18" s="172"/>
    </row>
    <row r="19" spans="1:3" s="2" customFormat="1">
      <c r="A19" s="164" t="s">
        <v>12</v>
      </c>
      <c r="B19" s="172"/>
      <c r="C19" s="172"/>
    </row>
    <row r="20" spans="1:3" s="2" customFormat="1" ht="13.5">
      <c r="A20" s="166" t="s">
        <v>109</v>
      </c>
      <c r="B20" s="172">
        <v>0.1</v>
      </c>
      <c r="C20" s="172">
        <v>0.1</v>
      </c>
    </row>
    <row r="21" spans="1:3" s="3" customFormat="1" ht="15.95" customHeight="1">
      <c r="A21" s="166" t="s">
        <v>9</v>
      </c>
      <c r="B21" s="167">
        <v>0.1</v>
      </c>
      <c r="C21" s="167">
        <v>0.1</v>
      </c>
    </row>
    <row r="22" spans="1:3" s="3" customFormat="1" ht="15.95" customHeight="1">
      <c r="A22" s="166" t="s">
        <v>95</v>
      </c>
      <c r="B22" s="167">
        <v>0</v>
      </c>
      <c r="C22" s="167">
        <v>0</v>
      </c>
    </row>
    <row r="23" spans="1:3" s="3" customFormat="1" ht="15.95" customHeight="1">
      <c r="A23" s="166" t="s">
        <v>96</v>
      </c>
      <c r="B23" s="167">
        <v>0.01</v>
      </c>
      <c r="C23" s="167">
        <v>0.01</v>
      </c>
    </row>
    <row r="24" spans="1:3" s="3" customFormat="1" ht="15.95" customHeight="1">
      <c r="A24" s="168" t="s">
        <v>13</v>
      </c>
      <c r="B24" s="169">
        <v>0</v>
      </c>
      <c r="C24" s="169">
        <v>0</v>
      </c>
    </row>
    <row r="25" spans="1:3" s="3" customFormat="1" ht="15.95" customHeight="1">
      <c r="A25" s="164" t="s">
        <v>49</v>
      </c>
      <c r="B25" s="173">
        <f>SUM(B20:B24)</f>
        <v>0.21000000000000002</v>
      </c>
      <c r="C25" s="173">
        <f>SUM(C20:C24)</f>
        <v>0.21000000000000002</v>
      </c>
    </row>
    <row r="26" spans="1:3" s="3" customFormat="1" ht="6" customHeight="1">
      <c r="A26" s="166"/>
      <c r="B26" s="167"/>
      <c r="C26" s="167"/>
    </row>
    <row r="27" spans="1:3" s="3" customFormat="1" ht="15.95" customHeight="1">
      <c r="A27" s="164" t="s">
        <v>16</v>
      </c>
      <c r="B27" s="167"/>
      <c r="C27" s="167"/>
    </row>
    <row r="28" spans="1:3" s="2" customFormat="1" ht="18" customHeight="1">
      <c r="A28" s="166" t="s">
        <v>110</v>
      </c>
      <c r="B28" s="174">
        <v>4.5</v>
      </c>
      <c r="C28" s="174">
        <v>4.5</v>
      </c>
    </row>
    <row r="29" spans="1:3" s="2" customFormat="1" ht="18" customHeight="1">
      <c r="A29" s="166" t="s">
        <v>111</v>
      </c>
      <c r="B29" s="174">
        <f>0.2426*B28</f>
        <v>1.0917000000000001</v>
      </c>
      <c r="C29" s="174">
        <f>0.2426*C28</f>
        <v>1.0917000000000001</v>
      </c>
    </row>
    <row r="30" spans="1:3" s="2" customFormat="1" ht="18" customHeight="1">
      <c r="A30" s="166" t="s">
        <v>112</v>
      </c>
      <c r="B30" s="174">
        <v>5.56</v>
      </c>
      <c r="C30" s="174">
        <v>5.56</v>
      </c>
    </row>
    <row r="31" spans="1:3" s="2" customFormat="1" ht="18" customHeight="1">
      <c r="A31" s="168" t="s">
        <v>113</v>
      </c>
      <c r="B31" s="169">
        <f>B30*0.2426</f>
        <v>1.3488560000000001</v>
      </c>
      <c r="C31" s="169">
        <f>C30*0.2426</f>
        <v>1.3488560000000001</v>
      </c>
    </row>
    <row r="32" spans="1:3" s="4" customFormat="1" ht="15.95" customHeight="1">
      <c r="A32" s="164" t="s">
        <v>7</v>
      </c>
      <c r="B32" s="173">
        <f>SUM(B28:B31)</f>
        <v>12.500556</v>
      </c>
      <c r="C32" s="173">
        <f>SUM(C28:C31)</f>
        <v>12.500556</v>
      </c>
    </row>
    <row r="33" spans="1:3" s="4" customFormat="1" ht="6" customHeight="1">
      <c r="A33" s="166"/>
      <c r="B33" s="178"/>
      <c r="C33" s="178"/>
    </row>
    <row r="34" spans="1:3" s="4" customFormat="1" ht="15.95" customHeight="1">
      <c r="A34" s="164" t="s">
        <v>15</v>
      </c>
      <c r="B34" s="173">
        <f>B17+B25+B32</f>
        <v>44.130555999999999</v>
      </c>
      <c r="C34" s="173">
        <f>C17+C25+C32</f>
        <v>44.130555999999999</v>
      </c>
    </row>
    <row r="35" spans="1:3" ht="6" customHeight="1">
      <c r="A35" s="45"/>
    </row>
    <row r="36" spans="1:3" ht="12" customHeight="1">
      <c r="A36" s="182" t="s">
        <v>130</v>
      </c>
    </row>
    <row r="37" spans="1:3" ht="12" customHeight="1">
      <c r="A37" s="160"/>
    </row>
    <row r="38" spans="1:3" ht="12" customHeight="1">
      <c r="A38" s="160"/>
    </row>
    <row r="39" spans="1:3" ht="14.1" customHeight="1">
      <c r="A39" s="46" t="s">
        <v>52</v>
      </c>
    </row>
    <row r="40" spans="1:3" ht="6" customHeight="1">
      <c r="A40" s="49"/>
    </row>
    <row r="41" spans="1:3" ht="12" customHeight="1">
      <c r="A41" s="49" t="s">
        <v>131</v>
      </c>
      <c r="B41" s="150"/>
    </row>
    <row r="42" spans="1:3" ht="14.1" customHeight="1">
      <c r="A42" s="180" t="s">
        <v>132</v>
      </c>
      <c r="B42" s="150"/>
    </row>
    <row r="43" spans="1:3" ht="14.1" customHeight="1">
      <c r="A43" s="160" t="s">
        <v>133</v>
      </c>
      <c r="B43" s="150"/>
    </row>
    <row r="44" spans="1:3" ht="14.1" customHeight="1">
      <c r="A44" s="160"/>
      <c r="B44" s="160"/>
      <c r="C44" s="160"/>
    </row>
    <row r="45" spans="1:3" ht="6" customHeight="1">
      <c r="B45" s="150"/>
    </row>
    <row r="46" spans="1:3" ht="14.1" customHeight="1">
      <c r="A46" s="51" t="s">
        <v>134</v>
      </c>
      <c r="B46" s="150"/>
    </row>
    <row r="47" spans="1:3" ht="14.1" customHeight="1">
      <c r="A47" s="160" t="s">
        <v>124</v>
      </c>
      <c r="B47" s="150"/>
    </row>
    <row r="48" spans="1:3" ht="14.1" customHeight="1">
      <c r="A48" s="160" t="s">
        <v>135</v>
      </c>
      <c r="B48" s="150"/>
    </row>
    <row r="49" spans="1:6" ht="12.75" customHeight="1">
      <c r="A49" s="160" t="s">
        <v>136</v>
      </c>
      <c r="B49" s="160"/>
      <c r="C49" s="160"/>
      <c r="D49" s="160"/>
      <c r="E49" s="160"/>
      <c r="F49" s="160"/>
    </row>
    <row r="50" spans="1:6" ht="12" customHeight="1">
      <c r="A50" s="51"/>
    </row>
    <row r="51" spans="1:6" ht="14.1" customHeight="1">
      <c r="A51" s="160"/>
    </row>
    <row r="52" spans="1:6" ht="14.1" customHeight="1">
      <c r="A52" s="160"/>
    </row>
    <row r="53" spans="1:6" ht="14.1" customHeight="1"/>
    <row r="54" spans="1:6" ht="14.1" customHeight="1">
      <c r="A54" s="181"/>
    </row>
    <row r="55" spans="1:6" ht="15">
      <c r="A55" s="11"/>
    </row>
    <row r="56" spans="1:6" ht="15">
      <c r="A56" s="11"/>
    </row>
  </sheetData>
  <pageMargins left="0.59055118110236227" right="0.39370078740157483" top="0.39370078740157483" bottom="0.39370078740157483" header="0.19685039370078741" footer="0.19685039370078741"/>
  <pageSetup paperSize="9" orientation="portrait" r:id="rId1"/>
  <headerFooter alignWithMargins="0">
    <oddHeader>&amp;R&amp;A</oddHeader>
    <oddFooter>&amp;L&amp;8&amp;F/Kajsa Jansson&amp;C&amp;P (&amp;N)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16</vt:i4>
      </vt:variant>
      <vt:variant>
        <vt:lpstr>Namngivna områden</vt:lpstr>
      </vt:variant>
      <vt:variant>
        <vt:i4>18</vt:i4>
      </vt:variant>
    </vt:vector>
  </HeadingPairs>
  <TitlesOfParts>
    <vt:vector size="34" baseType="lpstr">
      <vt:lpstr>051216</vt:lpstr>
      <vt:lpstr>070529</vt:lpstr>
      <vt:lpstr>071212</vt:lpstr>
      <vt:lpstr>081202</vt:lpstr>
      <vt:lpstr>091211</vt:lpstr>
      <vt:lpstr>101214</vt:lpstr>
      <vt:lpstr>111202</vt:lpstr>
      <vt:lpstr>131210</vt:lpstr>
      <vt:lpstr>141219</vt:lpstr>
      <vt:lpstr>151013</vt:lpstr>
      <vt:lpstr>161215</vt:lpstr>
      <vt:lpstr>171115</vt:lpstr>
      <vt:lpstr>181217</vt:lpstr>
      <vt:lpstr>191218</vt:lpstr>
      <vt:lpstr>201215</vt:lpstr>
      <vt:lpstr>211221</vt:lpstr>
      <vt:lpstr>'051216'!FromDept</vt:lpstr>
      <vt:lpstr>'070529'!FromDept</vt:lpstr>
      <vt:lpstr>'071212'!FromDept</vt:lpstr>
      <vt:lpstr>'081202'!FromDept</vt:lpstr>
      <vt:lpstr>'091211'!FromDept</vt:lpstr>
      <vt:lpstr>'101214'!FromDept</vt:lpstr>
      <vt:lpstr>'111202'!FromDept</vt:lpstr>
      <vt:lpstr>'131210'!FromDept</vt:lpstr>
      <vt:lpstr>'141219'!FromDept</vt:lpstr>
      <vt:lpstr>'051216'!FromName</vt:lpstr>
      <vt:lpstr>'070529'!FromName</vt:lpstr>
      <vt:lpstr>'071212'!FromName</vt:lpstr>
      <vt:lpstr>'081202'!FromName</vt:lpstr>
      <vt:lpstr>'091211'!FromName</vt:lpstr>
      <vt:lpstr>'101214'!FromName</vt:lpstr>
      <vt:lpstr>'111202'!FromName</vt:lpstr>
      <vt:lpstr>'131210'!FromName</vt:lpstr>
      <vt:lpstr>'141219'!FromName</vt:lpstr>
    </vt:vector>
  </TitlesOfParts>
  <Company>Svenska Kommun och Landstingsförbunden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ejon1</dc:creator>
  <cp:lastModifiedBy>Jonsson Elisabet</cp:lastModifiedBy>
  <cp:lastPrinted>2009-06-23T08:14:04Z</cp:lastPrinted>
  <dcterms:created xsi:type="dcterms:W3CDTF">2005-12-16T13:02:11Z</dcterms:created>
  <dcterms:modified xsi:type="dcterms:W3CDTF">2022-04-26T11:48:05Z</dcterms:modified>
</cp:coreProperties>
</file>